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o mail\"/>
    </mc:Choice>
  </mc:AlternateContent>
  <bookViews>
    <workbookView xWindow="0" yWindow="0" windowWidth="28800" windowHeight="12585"/>
  </bookViews>
  <sheets>
    <sheet name="ตาราง A-5.4-2" sheetId="4" r:id="rId1"/>
  </sheets>
  <definedNames>
    <definedName name="a">#REF!</definedName>
    <definedName name="aaa" localSheetId="0">'ตาราง A-5.4-2'!$AB$7:$AC$11</definedName>
    <definedName name="b">#REF!</definedName>
    <definedName name="_xlnm.Print_Area" localSheetId="0">'ตาราง A-5.4-2'!$A$1:$U$46</definedName>
    <definedName name="_xlnm.Print_Titles" localSheetId="0">'ตาราง A-5.4-2'!$3:$5</definedName>
  </definedNames>
  <calcPr calcId="152511"/>
</workbook>
</file>

<file path=xl/calcChain.xml><?xml version="1.0" encoding="utf-8"?>
<calcChain xmlns="http://schemas.openxmlformats.org/spreadsheetml/2006/main">
  <c r="U44" i="4" l="1"/>
  <c r="R44" i="4"/>
  <c r="Q44" i="4"/>
  <c r="M44" i="4"/>
  <c r="I44" i="4"/>
  <c r="E44" i="4"/>
  <c r="U43" i="4"/>
  <c r="R43" i="4"/>
  <c r="Q43" i="4"/>
  <c r="M43" i="4"/>
  <c r="I43" i="4"/>
  <c r="E43" i="4"/>
  <c r="U42" i="4"/>
  <c r="R42" i="4"/>
  <c r="Q42" i="4"/>
  <c r="M42" i="4"/>
  <c r="I42" i="4"/>
  <c r="E42" i="4"/>
  <c r="U40" i="4"/>
  <c r="R40" i="4"/>
  <c r="Q40" i="4"/>
  <c r="M40" i="4"/>
  <c r="I40" i="4"/>
  <c r="E40" i="4"/>
  <c r="U39" i="4"/>
  <c r="R39" i="4"/>
  <c r="Q39" i="4"/>
  <c r="M39" i="4"/>
  <c r="I39" i="4"/>
  <c r="E39" i="4"/>
  <c r="U38" i="4"/>
  <c r="R38" i="4"/>
  <c r="Q38" i="4"/>
  <c r="M38" i="4"/>
  <c r="I38" i="4"/>
  <c r="E38" i="4"/>
  <c r="U37" i="4"/>
  <c r="R37" i="4"/>
  <c r="Q37" i="4"/>
  <c r="M37" i="4"/>
  <c r="I37" i="4"/>
  <c r="E37" i="4"/>
  <c r="U36" i="4"/>
  <c r="R36" i="4"/>
  <c r="Q36" i="4"/>
  <c r="M36" i="4"/>
  <c r="I36" i="4"/>
  <c r="E36" i="4"/>
  <c r="U35" i="4"/>
  <c r="R35" i="4"/>
  <c r="Q35" i="4"/>
  <c r="M35" i="4"/>
  <c r="I35" i="4"/>
  <c r="E35" i="4"/>
  <c r="U34" i="4"/>
  <c r="R34" i="4"/>
  <c r="Q34" i="4"/>
  <c r="M34" i="4"/>
  <c r="I34" i="4"/>
  <c r="E34" i="4"/>
  <c r="U33" i="4"/>
  <c r="R33" i="4"/>
  <c r="Q33" i="4"/>
  <c r="M33" i="4"/>
  <c r="I33" i="4"/>
  <c r="E33" i="4"/>
  <c r="U32" i="4"/>
  <c r="R32" i="4"/>
  <c r="Q32" i="4"/>
  <c r="M32" i="4"/>
  <c r="I32" i="4"/>
  <c r="E32" i="4"/>
  <c r="U31" i="4"/>
  <c r="R31" i="4"/>
  <c r="Q31" i="4"/>
  <c r="M31" i="4"/>
  <c r="I31" i="4"/>
  <c r="E31" i="4"/>
  <c r="U30" i="4"/>
  <c r="R30" i="4"/>
  <c r="Q30" i="4"/>
  <c r="M30" i="4"/>
  <c r="I30" i="4"/>
  <c r="E30" i="4"/>
  <c r="U29" i="4"/>
  <c r="R29" i="4"/>
  <c r="Q29" i="4"/>
  <c r="M29" i="4"/>
  <c r="I29" i="4"/>
  <c r="E29" i="4"/>
  <c r="U28" i="4"/>
  <c r="R28" i="4"/>
  <c r="Q28" i="4"/>
  <c r="M28" i="4"/>
  <c r="I28" i="4"/>
  <c r="E28" i="4"/>
  <c r="U27" i="4"/>
  <c r="R27" i="4"/>
  <c r="Q27" i="4"/>
  <c r="M27" i="4"/>
  <c r="I27" i="4"/>
  <c r="E27" i="4"/>
  <c r="U26" i="4"/>
  <c r="R26" i="4"/>
  <c r="Q26" i="4"/>
  <c r="M26" i="4"/>
  <c r="I26" i="4"/>
  <c r="E26" i="4"/>
  <c r="U25" i="4"/>
  <c r="R25" i="4"/>
  <c r="Q25" i="4"/>
  <c r="M25" i="4"/>
  <c r="I25" i="4"/>
  <c r="E25" i="4"/>
  <c r="U23" i="4"/>
  <c r="R23" i="4"/>
  <c r="Q23" i="4"/>
  <c r="M23" i="4"/>
  <c r="I23" i="4"/>
  <c r="E23" i="4"/>
  <c r="U22" i="4"/>
  <c r="R22" i="4"/>
  <c r="Q22" i="4"/>
  <c r="M22" i="4"/>
  <c r="I22" i="4"/>
  <c r="E22" i="4"/>
  <c r="U21" i="4"/>
  <c r="R21" i="4"/>
  <c r="Q21" i="4"/>
  <c r="M21" i="4"/>
  <c r="I21" i="4"/>
  <c r="E21" i="4"/>
  <c r="U20" i="4"/>
  <c r="R20" i="4"/>
  <c r="Q20" i="4"/>
  <c r="M20" i="4"/>
  <c r="I20" i="4"/>
  <c r="E20" i="4"/>
  <c r="U19" i="4"/>
  <c r="R19" i="4"/>
  <c r="Q19" i="4"/>
  <c r="M19" i="4"/>
  <c r="I19" i="4"/>
  <c r="E19" i="4"/>
  <c r="U18" i="4"/>
  <c r="R18" i="4"/>
  <c r="Q18" i="4"/>
  <c r="M18" i="4"/>
  <c r="I18" i="4"/>
  <c r="E18" i="4"/>
  <c r="U17" i="4"/>
  <c r="R17" i="4"/>
  <c r="Q17" i="4"/>
  <c r="M17" i="4"/>
  <c r="I17" i="4"/>
  <c r="E17" i="4"/>
  <c r="U16" i="4"/>
  <c r="R16" i="4"/>
  <c r="Q16" i="4"/>
  <c r="M16" i="4"/>
  <c r="I16" i="4"/>
  <c r="E16" i="4"/>
  <c r="U15" i="4"/>
  <c r="R15" i="4"/>
  <c r="Q15" i="4"/>
  <c r="M15" i="4"/>
  <c r="I15" i="4"/>
  <c r="E15" i="4"/>
  <c r="U13" i="4"/>
  <c r="R13" i="4"/>
  <c r="Q13" i="4"/>
  <c r="M13" i="4"/>
  <c r="I13" i="4"/>
  <c r="E13" i="4"/>
  <c r="U12" i="4"/>
  <c r="R12" i="4"/>
  <c r="Q12" i="4"/>
  <c r="M12" i="4"/>
  <c r="I12" i="4"/>
  <c r="E12" i="4"/>
  <c r="U11" i="4"/>
  <c r="R11" i="4"/>
  <c r="Q11" i="4"/>
  <c r="M11" i="4"/>
  <c r="I11" i="4"/>
  <c r="E11" i="4"/>
  <c r="U10" i="4"/>
  <c r="R10" i="4"/>
  <c r="Q10" i="4"/>
  <c r="M10" i="4"/>
  <c r="I10" i="4"/>
  <c r="E10" i="4"/>
  <c r="U9" i="4"/>
  <c r="R9" i="4"/>
  <c r="Q9" i="4"/>
  <c r="M9" i="4"/>
  <c r="I9" i="4"/>
  <c r="E9" i="4"/>
  <c r="U8" i="4"/>
  <c r="R8" i="4"/>
  <c r="Q8" i="4"/>
  <c r="M8" i="4"/>
  <c r="I8" i="4"/>
  <c r="E8" i="4"/>
  <c r="U7" i="4"/>
  <c r="R7" i="4"/>
  <c r="Q7" i="4"/>
  <c r="M7" i="4"/>
  <c r="I7" i="4"/>
  <c r="E7" i="4"/>
  <c r="W43" i="4" l="1"/>
  <c r="V43" i="4"/>
  <c r="W42" i="4"/>
  <c r="V42" i="4"/>
  <c r="X42" i="4" s="1"/>
  <c r="W41" i="4"/>
  <c r="V41" i="4"/>
  <c r="X41" i="4" s="1"/>
  <c r="W39" i="4"/>
  <c r="V39" i="4"/>
  <c r="X39" i="4" s="1"/>
  <c r="W38" i="4"/>
  <c r="V38" i="4"/>
  <c r="X38" i="4" s="1"/>
  <c r="W37" i="4"/>
  <c r="V37" i="4"/>
  <c r="X37" i="4" s="1"/>
  <c r="W36" i="4"/>
  <c r="V36" i="4"/>
  <c r="W35" i="4"/>
  <c r="V35" i="4"/>
  <c r="W34" i="4"/>
  <c r="V34" i="4"/>
  <c r="W33" i="4"/>
  <c r="V33" i="4"/>
  <c r="W32" i="4"/>
  <c r="V32" i="4"/>
  <c r="X32" i="4" s="1"/>
  <c r="W31" i="4"/>
  <c r="V31" i="4"/>
  <c r="X31" i="4" s="1"/>
  <c r="W30" i="4"/>
  <c r="V30" i="4"/>
  <c r="X30" i="4" s="1"/>
  <c r="W29" i="4"/>
  <c r="V29" i="4"/>
  <c r="X29" i="4" s="1"/>
  <c r="W28" i="4"/>
  <c r="V28" i="4"/>
  <c r="X28" i="4" s="1"/>
  <c r="W27" i="4"/>
  <c r="V27" i="4"/>
  <c r="AC26" i="4"/>
  <c r="AB26" i="4"/>
  <c r="W26" i="4"/>
  <c r="V26" i="4"/>
  <c r="W25" i="4"/>
  <c r="V25" i="4"/>
  <c r="W24" i="4"/>
  <c r="V24" i="4"/>
  <c r="W22" i="4"/>
  <c r="V22" i="4"/>
  <c r="W21" i="4"/>
  <c r="V21" i="4"/>
  <c r="W20" i="4"/>
  <c r="V20" i="4"/>
  <c r="W19" i="4"/>
  <c r="V19" i="4"/>
  <c r="X19" i="4" s="1"/>
  <c r="W18" i="4"/>
  <c r="V18" i="4"/>
  <c r="X18" i="4" s="1"/>
  <c r="W17" i="4"/>
  <c r="V17" i="4"/>
  <c r="X17" i="4" s="1"/>
  <c r="W16" i="4"/>
  <c r="V16" i="4"/>
  <c r="X16" i="4" s="1"/>
  <c r="W15" i="4"/>
  <c r="V15" i="4"/>
  <c r="X15" i="4" s="1"/>
  <c r="W14" i="4"/>
  <c r="V14" i="4"/>
  <c r="W12" i="4"/>
  <c r="V12" i="4"/>
  <c r="W11" i="4"/>
  <c r="V11" i="4"/>
  <c r="X11" i="4" s="1"/>
  <c r="W10" i="4"/>
  <c r="V10" i="4"/>
  <c r="W9" i="4"/>
  <c r="V9" i="4"/>
  <c r="W8" i="4"/>
  <c r="V8" i="4"/>
  <c r="W7" i="4"/>
  <c r="V7" i="4"/>
  <c r="X7" i="4" s="1"/>
  <c r="X36" i="4" l="1"/>
  <c r="X43" i="4"/>
  <c r="X14" i="4"/>
  <c r="X21" i="4"/>
  <c r="X24" i="4"/>
  <c r="X26" i="4"/>
  <c r="X27" i="4"/>
  <c r="X34" i="4"/>
  <c r="X12" i="4"/>
  <c r="X20" i="4"/>
  <c r="X22" i="4"/>
  <c r="X25" i="4"/>
  <c r="AD26" i="4"/>
  <c r="X33" i="4"/>
  <c r="X35" i="4"/>
  <c r="X10" i="4"/>
  <c r="X9" i="4"/>
  <c r="X8" i="4"/>
</calcChain>
</file>

<file path=xl/sharedStrings.xml><?xml version="1.0" encoding="utf-8"?>
<sst xmlns="http://schemas.openxmlformats.org/spreadsheetml/2006/main" count="89" uniqueCount="68">
  <si>
    <t>S.D.</t>
  </si>
  <si>
    <t>ภาพรวม</t>
  </si>
  <si>
    <t>หน่วยงานที่ให้บริการ</t>
  </si>
  <si>
    <t>จำแนกตามมิติความพึงพอใจ</t>
  </si>
  <si>
    <t>ด้านผู้รับบริการ</t>
  </si>
  <si>
    <t>ด้านกระบวนการภายใน</t>
  </si>
  <si>
    <t>ด้านการเงิน</t>
  </si>
  <si>
    <t>ด้านนวัตกรรมและการเรียนรู้</t>
  </si>
  <si>
    <t>จำนวน
ผู้รับบริการ</t>
  </si>
  <si>
    <t>ค่าเฉลี่ย</t>
  </si>
  <si>
    <t>ระดับผล
การประเมิน</t>
  </si>
  <si>
    <t>คำนวณถ่วงน้ำหนัก</t>
  </si>
  <si>
    <t>การคำนวณโดยexcel จากข้อมูลจริง</t>
  </si>
  <si>
    <t>1. สำนักวิชา</t>
  </si>
  <si>
    <t>1.1 สำนักวิชาวิทยาศาสตร์</t>
  </si>
  <si>
    <t>น้อยที่สุด</t>
  </si>
  <si>
    <t>คะแนน</t>
  </si>
  <si>
    <t>ระดับความพึงพอใจ</t>
  </si>
  <si>
    <t>1.2 สำนักวิชาเทคโนโลยีสังคม</t>
  </si>
  <si>
    <t>น้อย</t>
  </si>
  <si>
    <t>4.51-5.00</t>
  </si>
  <si>
    <t>มากที่สุด</t>
  </si>
  <si>
    <t>1.3 สำนักวิชาเทคโนโลยีการเกษตร</t>
  </si>
  <si>
    <t>ปานกลาง</t>
  </si>
  <si>
    <t>3.51-4.50</t>
  </si>
  <si>
    <t>มาก</t>
  </si>
  <si>
    <t xml:space="preserve">1.4 สำนักวิชาวิศวกรรมศาสตร์ </t>
  </si>
  <si>
    <t>2.51-3.50</t>
  </si>
  <si>
    <t>1.5 สำนักวิชาแพทยศาสตร์</t>
  </si>
  <si>
    <t>1.51-2.50</t>
  </si>
  <si>
    <t>1.6 สำนักวิชาพยาบาลศาสตร์</t>
  </si>
  <si>
    <t>1-1.50</t>
  </si>
  <si>
    <t>2. ศูนย์/ สถาบัน/ เทคโนธานี</t>
  </si>
  <si>
    <t>2.1 ศูนย์คอมพิวเตอร์</t>
  </si>
  <si>
    <t>2.2 ศูนย์บรรณสารและสื่อการศึกษา</t>
  </si>
  <si>
    <t>2.3 ศูนย์เครื่องมือวิทยาศาสตร์
     และเทคโนโลยี</t>
  </si>
  <si>
    <t>2.4 ศูนย์บริการการศึกษา</t>
  </si>
  <si>
    <t>2.5 ศูนย์กิจการนานาชาติ</t>
  </si>
  <si>
    <t>2.6 ศูนย์นวัตกรรมและเทคโนโลยีการศึกษา</t>
  </si>
  <si>
    <t>2.7 ศูนย์สหกิจศึกษาและพัฒนาอาชีพ</t>
  </si>
  <si>
    <t>2.8 สถาบันวิจัยและพัฒนา</t>
  </si>
  <si>
    <t>2.9 เทคโนธานี</t>
  </si>
  <si>
    <t>3. สำนักงานอธิการบดี/หน่วยงานที่เกี่ยวข้อง</t>
  </si>
  <si>
    <t>3.1 ส่วนส่งเสริมวิชาการ</t>
  </si>
  <si>
    <t>3.2 ส่วนสารบรรณและนิติการ</t>
  </si>
  <si>
    <t>3.3 ส่วนการเจ้าหน้าที่</t>
  </si>
  <si>
    <t>3.4 ส่วนการเงินและบัญชี</t>
  </si>
  <si>
    <t>3.5 ส่วนอาคารสถานที่</t>
  </si>
  <si>
    <t>3.6 ส่วนพัสดุ</t>
  </si>
  <si>
    <t>3.7 ส่วนแผนงาน</t>
  </si>
  <si>
    <t>3.8 ส่วนกิจการนักศึกษา</t>
  </si>
  <si>
    <t>3.9 ส่วนประชาสัมพันธ์</t>
  </si>
  <si>
    <t>3.10 ส่วนบริหารสินทรัพย์</t>
  </si>
  <si>
    <t>3.11 สถานกีฬาและสุขภาพ</t>
  </si>
  <si>
    <t>3.12 หน่วยตรวจสอบภายใน</t>
  </si>
  <si>
    <t>3.13 สำนักงานสภามหาวิทยาลัย</t>
  </si>
  <si>
    <t>3.14 สถานพัฒนาคณาจารย์</t>
  </si>
  <si>
    <t>3.15 สถานส่งเสริมและพัฒนา
       ระบบสารสนเทศเพื่อการจัดการ (MIS)</t>
  </si>
  <si>
    <t>3.16 หน่วยประสานงาน มทส.-กทม.</t>
  </si>
  <si>
    <t>4. หน่วยงานวิสาหกิจ</t>
  </si>
  <si>
    <t>4.1 ฟาร์มมหาวิทยาลัย</t>
  </si>
  <si>
    <t>4.2 สุรสัมมนาคาร</t>
  </si>
  <si>
    <r>
      <rPr>
        <b/>
        <sz val="15"/>
        <rFont val="TH SarabunPSK"/>
        <family val="2"/>
      </rPr>
      <t xml:space="preserve">หมายเหตุ : </t>
    </r>
    <r>
      <rPr>
        <sz val="15"/>
        <rFont val="TH SarabunPSK"/>
        <family val="2"/>
      </rPr>
      <t xml:space="preserve">คะแนนเฉลี่ย 1 - 1.50 = น้อยที่สุด ,  1.51 - 2.50 = น้อย , 2.51 - 3.50 = ปานกลาง , 3.51 - 4.50 = มาก ,  4.51 - 5.00  = มากที่สุด 
</t>
    </r>
  </si>
  <si>
    <r>
      <rPr>
        <b/>
        <sz val="15"/>
        <rFont val="TH SarabunPSK"/>
        <family val="2"/>
      </rPr>
      <t xml:space="preserve">แหล่งที่มา : </t>
    </r>
    <r>
      <rPr>
        <sz val="15"/>
        <rFont val="TH SarabunPSK"/>
        <family val="2"/>
      </rPr>
      <t xml:space="preserve"> ฝ่ายบริหาร โดยคณะทำงานรับผิดชอบตัวบ่งชี้ "รวมบริการ ประสานภารกิจ"</t>
    </r>
  </si>
  <si>
    <t>1.7 สำนักวิชาทันตแพทยศาสตร์</t>
  </si>
  <si>
    <t>4.3 โรงพยาบาลมหาวิทยาลัยเทคโนโลยีสุรนารี</t>
  </si>
  <si>
    <t>ข้อมูล ณ วันที่ 30 เมษายน 2558</t>
  </si>
  <si>
    <r>
      <t>ตารางที่ A-5.4-2</t>
    </r>
    <r>
      <rPr>
        <b/>
        <sz val="16"/>
        <rFont val="TH SarabunPSK"/>
        <family val="2"/>
      </rPr>
      <t xml:space="preserve"> : ค่าเฉลี่ยความพึงพอใจของผู้รับบริการที่มีต่อการดำเนินการของแต่ละหน่วยงานตามระบบ "รวมบริการ ประสานภารกิจ" จำแนกตามมิติความพึงพอใจ  ปีการศึกษา 2557 (ก.ค. 57 -  มิ.ย. 58)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</si>
</sst>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u val="doub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3"/>
      <color theme="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5">
    <xf numFmtId="0" fontId="0" fillId="0" borderId="0" xfId="0"/>
    <xf numFmtId="0" fontId="18" fillId="0" borderId="0" xfId="0" applyFont="1"/>
    <xf numFmtId="1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/>
    <xf numFmtId="2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1" fontId="24" fillId="0" borderId="18" xfId="0" applyNumberFormat="1" applyFont="1" applyFill="1" applyBorder="1" applyAlignment="1">
      <alignment horizontal="center" vertical="center" wrapText="1" shrinkToFit="1"/>
    </xf>
    <xf numFmtId="2" fontId="25" fillId="0" borderId="21" xfId="0" applyNumberFormat="1" applyFont="1" applyFill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1" fontId="24" fillId="0" borderId="16" xfId="0" applyNumberFormat="1" applyFont="1" applyFill="1" applyBorder="1" applyAlignment="1">
      <alignment horizontal="center" vertical="center" wrapText="1" shrinkToFit="1"/>
    </xf>
    <xf numFmtId="2" fontId="25" fillId="0" borderId="10" xfId="0" applyNumberFormat="1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left" vertical="center" indent="2" shrinkToFit="1"/>
    </xf>
    <xf numFmtId="0" fontId="22" fillId="0" borderId="25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30" xfId="0" applyFont="1" applyFill="1" applyBorder="1" applyAlignment="1">
      <alignment horizontal="left" vertical="center" indent="2" shrinkToFit="1"/>
    </xf>
    <xf numFmtId="0" fontId="22" fillId="0" borderId="31" xfId="0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22" fillId="33" borderId="34" xfId="0" applyFont="1" applyFill="1" applyBorder="1" applyAlignment="1">
      <alignment horizontal="left" vertical="center" indent="2" shrinkToFit="1"/>
    </xf>
    <xf numFmtId="0" fontId="22" fillId="33" borderId="35" xfId="0" applyFont="1" applyFill="1" applyBorder="1" applyAlignment="1">
      <alignment horizontal="left" vertical="center" indent="2" shrinkToFit="1"/>
    </xf>
    <xf numFmtId="0" fontId="22" fillId="0" borderId="36" xfId="0" applyFont="1" applyBorder="1" applyAlignment="1">
      <alignment horizontal="center"/>
    </xf>
    <xf numFmtId="2" fontId="22" fillId="0" borderId="37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2" fillId="0" borderId="40" xfId="0" applyFont="1" applyBorder="1" applyAlignment="1">
      <alignment horizontal="center"/>
    </xf>
    <xf numFmtId="2" fontId="22" fillId="0" borderId="41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left" vertical="center" indent="2" shrinkToFit="1"/>
    </xf>
    <xf numFmtId="0" fontId="22" fillId="0" borderId="30" xfId="0" applyFont="1" applyBorder="1" applyAlignment="1">
      <alignment horizontal="left" vertical="center" indent="2" shrinkToFit="1"/>
    </xf>
    <xf numFmtId="0" fontId="22" fillId="0" borderId="30" xfId="0" applyFont="1" applyFill="1" applyBorder="1" applyAlignment="1">
      <alignment horizontal="left" vertical="center" wrapText="1" indent="2" shrinkToFit="1"/>
    </xf>
    <xf numFmtId="0" fontId="22" fillId="0" borderId="31" xfId="0" applyFont="1" applyBorder="1" applyAlignment="1">
      <alignment horizontal="center" vertical="top"/>
    </xf>
    <xf numFmtId="2" fontId="22" fillId="0" borderId="29" xfId="0" applyNumberFormat="1" applyFont="1" applyBorder="1" applyAlignment="1">
      <alignment horizontal="center" vertical="top"/>
    </xf>
    <xf numFmtId="2" fontId="22" fillId="0" borderId="32" xfId="0" applyNumberFormat="1" applyFont="1" applyBorder="1" applyAlignment="1">
      <alignment horizontal="center" vertical="top"/>
    </xf>
    <xf numFmtId="2" fontId="22" fillId="0" borderId="33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 indent="2" shrinkToFit="1"/>
    </xf>
    <xf numFmtId="0" fontId="22" fillId="0" borderId="42" xfId="0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2" fontId="22" fillId="0" borderId="44" xfId="0" applyNumberFormat="1" applyFont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2" fontId="22" fillId="0" borderId="47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horizontal="center"/>
    </xf>
    <xf numFmtId="2" fontId="22" fillId="0" borderId="49" xfId="0" applyNumberFormat="1" applyFont="1" applyBorder="1" applyAlignment="1">
      <alignment horizontal="center"/>
    </xf>
    <xf numFmtId="0" fontId="22" fillId="0" borderId="50" xfId="0" applyFont="1" applyBorder="1" applyAlignment="1">
      <alignment horizontal="left" vertical="center" indent="2" shrinkToFit="1"/>
    </xf>
    <xf numFmtId="0" fontId="22" fillId="0" borderId="35" xfId="0" applyFont="1" applyBorder="1" applyAlignment="1">
      <alignment horizontal="left" vertical="center" indent="2" shrinkToFit="1"/>
    </xf>
    <xf numFmtId="0" fontId="22" fillId="0" borderId="34" xfId="0" applyFont="1" applyBorder="1" applyAlignment="1">
      <alignment horizontal="left" vertical="center" indent="2" shrinkToFit="1"/>
    </xf>
    <xf numFmtId="0" fontId="22" fillId="0" borderId="30" xfId="0" applyFont="1" applyFill="1" applyBorder="1" applyAlignment="1">
      <alignment horizontal="left" vertical="center" indent="2" shrinkToFit="1"/>
    </xf>
    <xf numFmtId="0" fontId="22" fillId="0" borderId="30" xfId="0" applyFont="1" applyBorder="1" applyAlignment="1">
      <alignment horizontal="left" vertical="center" wrapText="1" indent="2" shrinkToFit="1"/>
    </xf>
    <xf numFmtId="0" fontId="22" fillId="0" borderId="35" xfId="0" applyFont="1" applyFill="1" applyBorder="1" applyAlignment="1">
      <alignment horizontal="left" vertical="center" wrapText="1" indent="2" shrinkToFit="1"/>
    </xf>
    <xf numFmtId="0" fontId="22" fillId="0" borderId="36" xfId="0" applyFont="1" applyBorder="1" applyAlignment="1">
      <alignment horizontal="center" vertical="top"/>
    </xf>
    <xf numFmtId="2" fontId="22" fillId="0" borderId="37" xfId="0" applyNumberFormat="1" applyFont="1" applyBorder="1" applyAlignment="1">
      <alignment horizontal="center" vertical="top"/>
    </xf>
    <xf numFmtId="2" fontId="22" fillId="0" borderId="38" xfId="0" applyNumberFormat="1" applyFont="1" applyBorder="1" applyAlignment="1">
      <alignment horizontal="center" vertical="top"/>
    </xf>
    <xf numFmtId="2" fontId="22" fillId="0" borderId="39" xfId="0" applyNumberFormat="1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33" borderId="50" xfId="0" applyFont="1" applyFill="1" applyBorder="1" applyAlignment="1">
      <alignment horizontal="left" vertical="center" indent="2" shrinkToFit="1"/>
    </xf>
    <xf numFmtId="0" fontId="22" fillId="0" borderId="25" xfId="0" applyFont="1" applyBorder="1" applyAlignment="1">
      <alignment horizontal="center" vertical="top"/>
    </xf>
    <xf numFmtId="2" fontId="26" fillId="34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0" fontId="26" fillId="34" borderId="0" xfId="0" applyFont="1" applyFill="1"/>
    <xf numFmtId="2" fontId="27" fillId="34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0" fontId="27" fillId="34" borderId="0" xfId="0" applyFont="1" applyFill="1"/>
    <xf numFmtId="2" fontId="28" fillId="34" borderId="0" xfId="0" applyNumberFormat="1" applyFont="1" applyFill="1" applyBorder="1" applyAlignment="1">
      <alignment horizontal="center" vertical="center" wrapText="1"/>
    </xf>
    <xf numFmtId="1" fontId="28" fillId="34" borderId="0" xfId="0" applyNumberFormat="1" applyFont="1" applyFill="1" applyBorder="1" applyAlignment="1">
      <alignment horizontal="center" vertical="center" wrapText="1"/>
    </xf>
    <xf numFmtId="0" fontId="29" fillId="34" borderId="0" xfId="0" applyFont="1" applyFill="1"/>
    <xf numFmtId="0" fontId="30" fillId="34" borderId="0" xfId="0" applyFont="1" applyFill="1" applyBorder="1" applyAlignment="1">
      <alignment horizontal="center" vertical="center" wrapText="1"/>
    </xf>
    <xf numFmtId="1" fontId="30" fillId="34" borderId="0" xfId="0" applyNumberFormat="1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2" fontId="29" fillId="34" borderId="0" xfId="0" applyNumberFormat="1" applyFont="1" applyFill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/>
    </xf>
    <xf numFmtId="165" fontId="29" fillId="34" borderId="0" xfId="0" applyNumberFormat="1" applyFont="1" applyFill="1"/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/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/>
    <xf numFmtId="0" fontId="31" fillId="34" borderId="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46"/>
  <sheetViews>
    <sheetView tabSelected="1" topLeftCell="A34" workbookViewId="0">
      <selection activeCell="J36" sqref="J36"/>
    </sheetView>
  </sheetViews>
  <sheetFormatPr defaultRowHeight="21.75"/>
  <cols>
    <col min="1" max="1" width="39.7109375" style="10" customWidth="1"/>
    <col min="2" max="2" width="7.7109375" style="24" customWidth="1"/>
    <col min="3" max="3" width="7.42578125" style="24" customWidth="1"/>
    <col min="4" max="4" width="6.140625" style="24" customWidth="1"/>
    <col min="5" max="5" width="8.28515625" style="10" customWidth="1"/>
    <col min="6" max="6" width="8.140625" style="24" customWidth="1"/>
    <col min="7" max="7" width="6.7109375" style="24" customWidth="1"/>
    <col min="8" max="8" width="5.140625" style="24" customWidth="1"/>
    <col min="9" max="9" width="9.140625" style="10"/>
    <col min="10" max="10" width="8.5703125" style="24" customWidth="1"/>
    <col min="11" max="11" width="7.7109375" style="24" customWidth="1"/>
    <col min="12" max="12" width="5.140625" style="24" customWidth="1"/>
    <col min="13" max="13" width="9.140625" style="10"/>
    <col min="14" max="14" width="8.42578125" style="24" customWidth="1"/>
    <col min="15" max="15" width="7.5703125" style="24" customWidth="1"/>
    <col min="16" max="16" width="5.42578125" style="24" customWidth="1"/>
    <col min="17" max="17" width="9.140625" style="10"/>
    <col min="18" max="18" width="8.28515625" style="24" customWidth="1"/>
    <col min="19" max="19" width="7" style="24" customWidth="1"/>
    <col min="20" max="20" width="6.28515625" style="24" customWidth="1"/>
    <col min="21" max="21" width="8.28515625" style="10" customWidth="1"/>
    <col min="22" max="23" width="6.85546875" style="24" hidden="1" customWidth="1"/>
    <col min="24" max="24" width="9.28515625" style="92" customWidth="1"/>
    <col min="25" max="26" width="8.140625" style="92" customWidth="1"/>
    <col min="27" max="27" width="9.140625" style="93"/>
    <col min="28" max="41" width="9.140625" style="80"/>
    <col min="42" max="16384" width="9.140625" style="10"/>
  </cols>
  <sheetData>
    <row r="1" spans="1:41" s="4" customFormat="1" ht="24">
      <c r="A1" s="1" t="s">
        <v>67</v>
      </c>
      <c r="B1" s="2"/>
      <c r="C1" s="3"/>
      <c r="D1" s="3"/>
      <c r="E1" s="3"/>
      <c r="F1" s="2"/>
      <c r="G1" s="3"/>
      <c r="H1" s="3"/>
      <c r="I1" s="3"/>
      <c r="J1" s="2"/>
      <c r="K1" s="3"/>
      <c r="L1" s="3"/>
      <c r="M1" s="3"/>
      <c r="N1" s="2"/>
      <c r="O1" s="3"/>
      <c r="P1" s="3"/>
      <c r="Q1" s="3"/>
      <c r="R1" s="2"/>
      <c r="S1" s="3"/>
      <c r="T1" s="3"/>
      <c r="U1" s="3"/>
      <c r="V1" s="3"/>
      <c r="W1" s="3"/>
      <c r="X1" s="72"/>
      <c r="Y1" s="72"/>
      <c r="Z1" s="72"/>
      <c r="AA1" s="73"/>
      <c r="AB1" s="72"/>
      <c r="AC1" s="72"/>
      <c r="AD1" s="72"/>
      <c r="AE1" s="72"/>
      <c r="AF1" s="72"/>
      <c r="AG1" s="72"/>
      <c r="AH1" s="72"/>
      <c r="AI1" s="72"/>
      <c r="AJ1" s="74"/>
      <c r="AK1" s="74"/>
      <c r="AL1" s="74"/>
      <c r="AM1" s="74"/>
      <c r="AN1" s="74"/>
      <c r="AO1" s="74"/>
    </row>
    <row r="2" spans="1:41" s="8" customFormat="1" ht="22.5" customHeight="1" thickBot="1">
      <c r="A2" s="5"/>
      <c r="B2" s="6"/>
      <c r="C2" s="7"/>
      <c r="D2" s="7"/>
      <c r="E2" s="7"/>
      <c r="F2" s="6"/>
      <c r="G2" s="7"/>
      <c r="H2" s="7"/>
      <c r="I2" s="7"/>
      <c r="J2" s="6"/>
      <c r="K2" s="7"/>
      <c r="L2" s="7"/>
      <c r="M2" s="7"/>
      <c r="N2" s="6"/>
      <c r="O2" s="7"/>
      <c r="P2" s="7"/>
      <c r="Q2" s="7"/>
      <c r="R2" s="6"/>
      <c r="S2" s="7"/>
      <c r="T2" s="7"/>
      <c r="U2" s="7"/>
      <c r="V2" s="7"/>
      <c r="W2" s="7"/>
      <c r="X2" s="75"/>
      <c r="Y2" s="75"/>
      <c r="Z2" s="75"/>
      <c r="AA2" s="76"/>
      <c r="AB2" s="75"/>
      <c r="AC2" s="75"/>
      <c r="AD2" s="75"/>
      <c r="AE2" s="75"/>
      <c r="AF2" s="75"/>
      <c r="AG2" s="75"/>
      <c r="AH2" s="75"/>
      <c r="AI2" s="75"/>
      <c r="AJ2" s="77"/>
      <c r="AK2" s="77"/>
      <c r="AL2" s="77"/>
      <c r="AM2" s="77"/>
      <c r="AN2" s="77"/>
      <c r="AO2" s="77"/>
    </row>
    <row r="3" spans="1:41" s="8" customFormat="1" ht="24.75" thickBot="1">
      <c r="A3" s="95" t="s">
        <v>2</v>
      </c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 t="s">
        <v>1</v>
      </c>
      <c r="S3" s="101"/>
      <c r="T3" s="101"/>
      <c r="U3" s="102"/>
      <c r="V3" s="7"/>
      <c r="W3" s="7"/>
      <c r="X3" s="75"/>
      <c r="Y3" s="75"/>
      <c r="Z3" s="75"/>
      <c r="AA3" s="76"/>
      <c r="AB3" s="75"/>
      <c r="AC3" s="75"/>
      <c r="AD3" s="75"/>
      <c r="AE3" s="75"/>
      <c r="AF3" s="75"/>
      <c r="AG3" s="75"/>
      <c r="AH3" s="75"/>
      <c r="AI3" s="75"/>
      <c r="AJ3" s="77"/>
      <c r="AK3" s="77"/>
      <c r="AL3" s="77"/>
      <c r="AM3" s="77"/>
      <c r="AN3" s="77"/>
      <c r="AO3" s="77"/>
    </row>
    <row r="4" spans="1:41" ht="24.75" customHeight="1" thickBot="1">
      <c r="A4" s="96"/>
      <c r="B4" s="106" t="s">
        <v>4</v>
      </c>
      <c r="C4" s="107"/>
      <c r="D4" s="107"/>
      <c r="E4" s="108"/>
      <c r="F4" s="109" t="s">
        <v>5</v>
      </c>
      <c r="G4" s="110"/>
      <c r="H4" s="110"/>
      <c r="I4" s="111"/>
      <c r="J4" s="112" t="s">
        <v>6</v>
      </c>
      <c r="K4" s="113"/>
      <c r="L4" s="113"/>
      <c r="M4" s="114"/>
      <c r="N4" s="109" t="s">
        <v>7</v>
      </c>
      <c r="O4" s="110"/>
      <c r="P4" s="110"/>
      <c r="Q4" s="110"/>
      <c r="R4" s="103"/>
      <c r="S4" s="104"/>
      <c r="T4" s="104"/>
      <c r="U4" s="105"/>
      <c r="V4" s="9"/>
      <c r="W4" s="9"/>
      <c r="X4" s="78"/>
      <c r="Y4" s="78"/>
      <c r="Z4" s="78"/>
      <c r="AA4" s="79"/>
    </row>
    <row r="5" spans="1:41" ht="49.5" customHeight="1" thickBot="1">
      <c r="A5" s="97"/>
      <c r="B5" s="11" t="s">
        <v>8</v>
      </c>
      <c r="C5" s="12" t="s">
        <v>9</v>
      </c>
      <c r="D5" s="12" t="s">
        <v>0</v>
      </c>
      <c r="E5" s="13" t="s">
        <v>10</v>
      </c>
      <c r="F5" s="11" t="s">
        <v>8</v>
      </c>
      <c r="G5" s="12" t="s">
        <v>9</v>
      </c>
      <c r="H5" s="12" t="s">
        <v>0</v>
      </c>
      <c r="I5" s="13" t="s">
        <v>10</v>
      </c>
      <c r="J5" s="11" t="s">
        <v>8</v>
      </c>
      <c r="K5" s="12" t="s">
        <v>9</v>
      </c>
      <c r="L5" s="12" t="s">
        <v>0</v>
      </c>
      <c r="M5" s="13" t="s">
        <v>10</v>
      </c>
      <c r="N5" s="11" t="s">
        <v>8</v>
      </c>
      <c r="O5" s="12" t="s">
        <v>9</v>
      </c>
      <c r="P5" s="12" t="s">
        <v>0</v>
      </c>
      <c r="Q5" s="13" t="s">
        <v>10</v>
      </c>
      <c r="R5" s="11" t="s">
        <v>8</v>
      </c>
      <c r="S5" s="12" t="s">
        <v>9</v>
      </c>
      <c r="T5" s="12" t="s">
        <v>0</v>
      </c>
      <c r="U5" s="13" t="s">
        <v>10</v>
      </c>
      <c r="V5" s="14"/>
      <c r="W5" s="14"/>
      <c r="X5" s="81" t="s">
        <v>11</v>
      </c>
      <c r="Y5" s="94" t="s">
        <v>12</v>
      </c>
      <c r="Z5" s="94"/>
      <c r="AA5" s="82"/>
    </row>
    <row r="6" spans="1:41" ht="23.25">
      <c r="A6" s="15" t="s">
        <v>13</v>
      </c>
      <c r="B6" s="16"/>
      <c r="C6" s="17"/>
      <c r="D6" s="17"/>
      <c r="E6" s="18"/>
      <c r="F6" s="16"/>
      <c r="G6" s="17"/>
      <c r="H6" s="17"/>
      <c r="I6" s="18"/>
      <c r="J6" s="16"/>
      <c r="K6" s="17"/>
      <c r="L6" s="17"/>
      <c r="M6" s="18"/>
      <c r="N6" s="16"/>
      <c r="O6" s="17"/>
      <c r="P6" s="17"/>
      <c r="Q6" s="18"/>
      <c r="R6" s="16"/>
      <c r="S6" s="17"/>
      <c r="T6" s="17"/>
      <c r="U6" s="18"/>
      <c r="V6" s="14"/>
      <c r="W6" s="14"/>
      <c r="X6" s="81"/>
      <c r="Y6" s="83"/>
      <c r="Z6" s="83"/>
      <c r="AA6" s="82"/>
    </row>
    <row r="7" spans="1:41" ht="24" customHeight="1">
      <c r="A7" s="19" t="s">
        <v>14</v>
      </c>
      <c r="B7" s="20">
        <v>211</v>
      </c>
      <c r="C7" s="21">
        <v>3.75</v>
      </c>
      <c r="D7" s="22">
        <v>0.67</v>
      </c>
      <c r="E7" s="23" t="str">
        <f t="shared" ref="E7:E44" si="0">+VLOOKUP(C7,aaa,2)</f>
        <v>มาก</v>
      </c>
      <c r="F7" s="20">
        <v>176</v>
      </c>
      <c r="G7" s="21">
        <v>3.65</v>
      </c>
      <c r="H7" s="22">
        <v>0.74</v>
      </c>
      <c r="I7" s="23" t="str">
        <f t="shared" ref="I7:I44" si="1">+VLOOKUP(G7,aaa,2)</f>
        <v>มาก</v>
      </c>
      <c r="J7" s="20">
        <v>142</v>
      </c>
      <c r="K7" s="21">
        <v>3.65</v>
      </c>
      <c r="L7" s="22">
        <v>0.7</v>
      </c>
      <c r="M7" s="23" t="str">
        <f t="shared" ref="M7:M44" si="2">+VLOOKUP(K7,aaa,2)</f>
        <v>มาก</v>
      </c>
      <c r="N7" s="20">
        <v>161</v>
      </c>
      <c r="O7" s="21">
        <v>3.66</v>
      </c>
      <c r="P7" s="22">
        <v>0.69</v>
      </c>
      <c r="Q7" s="23" t="str">
        <f t="shared" ref="Q7:Q44" si="3">+VLOOKUP(O7,aaa,2)</f>
        <v>มาก</v>
      </c>
      <c r="R7" s="20">
        <f>+MAX(B7,F7,J7,N7)</f>
        <v>211</v>
      </c>
      <c r="S7" s="21">
        <v>3.68</v>
      </c>
      <c r="T7" s="22">
        <v>0.7</v>
      </c>
      <c r="U7" s="23" t="str">
        <f t="shared" ref="U7:U44" si="4">+VLOOKUP(S7,aaa,2)</f>
        <v>มาก</v>
      </c>
      <c r="V7" s="24">
        <f t="shared" ref="V7:V25" si="5">+B7*C7+F7*G7+J7*K7+N7*O7</f>
        <v>2541.21</v>
      </c>
      <c r="W7" s="24">
        <f t="shared" ref="W7:W25" si="6">SUM(B7,F7,J7,N7)</f>
        <v>690</v>
      </c>
      <c r="X7" s="84">
        <f t="shared" ref="X7:X25" si="7">+V7/W7</f>
        <v>3.6829130434782611</v>
      </c>
      <c r="Y7" s="84">
        <v>3.633147113594041</v>
      </c>
      <c r="Z7" s="84">
        <v>0.8158069686106092</v>
      </c>
      <c r="AA7" s="85">
        <v>537</v>
      </c>
      <c r="AB7" s="86">
        <v>1</v>
      </c>
      <c r="AC7" s="80" t="s">
        <v>15</v>
      </c>
      <c r="AF7" s="87" t="s">
        <v>16</v>
      </c>
      <c r="AG7" s="87" t="s">
        <v>17</v>
      </c>
    </row>
    <row r="8" spans="1:41" ht="24">
      <c r="A8" s="25" t="s">
        <v>18</v>
      </c>
      <c r="B8" s="26">
        <v>217</v>
      </c>
      <c r="C8" s="27">
        <v>3.87</v>
      </c>
      <c r="D8" s="28">
        <v>0.67</v>
      </c>
      <c r="E8" s="29" t="str">
        <f t="shared" si="0"/>
        <v>มาก</v>
      </c>
      <c r="F8" s="26">
        <v>183</v>
      </c>
      <c r="G8" s="27">
        <v>3.8</v>
      </c>
      <c r="H8" s="28">
        <v>0.69</v>
      </c>
      <c r="I8" s="29" t="str">
        <f t="shared" si="1"/>
        <v>มาก</v>
      </c>
      <c r="J8" s="26">
        <v>147</v>
      </c>
      <c r="K8" s="27">
        <v>3.79</v>
      </c>
      <c r="L8" s="28">
        <v>0.7</v>
      </c>
      <c r="M8" s="29" t="str">
        <f t="shared" si="2"/>
        <v>มาก</v>
      </c>
      <c r="N8" s="26">
        <v>167</v>
      </c>
      <c r="O8" s="27">
        <v>3.84</v>
      </c>
      <c r="P8" s="28">
        <v>0.67</v>
      </c>
      <c r="Q8" s="29" t="str">
        <f t="shared" si="3"/>
        <v>มาก</v>
      </c>
      <c r="R8" s="20">
        <f t="shared" ref="R8:R44" si="8">+MAX(B8,F8,J8,N8)</f>
        <v>217</v>
      </c>
      <c r="S8" s="27">
        <v>3.83</v>
      </c>
      <c r="T8" s="28">
        <v>0.68</v>
      </c>
      <c r="U8" s="29" t="str">
        <f t="shared" si="4"/>
        <v>มาก</v>
      </c>
      <c r="V8" s="24">
        <f t="shared" si="5"/>
        <v>2733.6000000000004</v>
      </c>
      <c r="W8" s="24">
        <f t="shared" si="6"/>
        <v>714</v>
      </c>
      <c r="X8" s="84">
        <f t="shared" si="7"/>
        <v>3.8285714285714292</v>
      </c>
      <c r="Y8" s="84">
        <v>3.7578397212543555</v>
      </c>
      <c r="Z8" s="84">
        <v>0.72277789845585105</v>
      </c>
      <c r="AA8" s="85">
        <v>574</v>
      </c>
      <c r="AB8" s="86">
        <v>1.51</v>
      </c>
      <c r="AC8" s="80" t="s">
        <v>19</v>
      </c>
      <c r="AF8" s="87" t="s">
        <v>20</v>
      </c>
      <c r="AG8" s="88" t="s">
        <v>21</v>
      </c>
    </row>
    <row r="9" spans="1:41" ht="24">
      <c r="A9" s="25" t="s">
        <v>22</v>
      </c>
      <c r="B9" s="26">
        <v>211</v>
      </c>
      <c r="C9" s="27">
        <v>3.78</v>
      </c>
      <c r="D9" s="28">
        <v>0.68</v>
      </c>
      <c r="E9" s="29" t="str">
        <f t="shared" si="0"/>
        <v>มาก</v>
      </c>
      <c r="F9" s="26">
        <v>180</v>
      </c>
      <c r="G9" s="27">
        <v>3.71</v>
      </c>
      <c r="H9" s="28">
        <v>0.75</v>
      </c>
      <c r="I9" s="29" t="str">
        <f t="shared" si="1"/>
        <v>มาก</v>
      </c>
      <c r="J9" s="26">
        <v>145</v>
      </c>
      <c r="K9" s="27">
        <v>3.77</v>
      </c>
      <c r="L9" s="28">
        <v>0.72</v>
      </c>
      <c r="M9" s="29" t="str">
        <f t="shared" si="2"/>
        <v>มาก</v>
      </c>
      <c r="N9" s="26">
        <v>168</v>
      </c>
      <c r="O9" s="27">
        <v>3.74</v>
      </c>
      <c r="P9" s="28">
        <v>0.72</v>
      </c>
      <c r="Q9" s="29" t="str">
        <f t="shared" si="3"/>
        <v>มาก</v>
      </c>
      <c r="R9" s="20">
        <f t="shared" si="8"/>
        <v>211</v>
      </c>
      <c r="S9" s="27">
        <v>3.75</v>
      </c>
      <c r="T9" s="28">
        <v>0.72</v>
      </c>
      <c r="U9" s="29" t="str">
        <f t="shared" si="4"/>
        <v>มาก</v>
      </c>
      <c r="V9" s="24">
        <f t="shared" si="5"/>
        <v>2640.35</v>
      </c>
      <c r="W9" s="24">
        <f t="shared" si="6"/>
        <v>704</v>
      </c>
      <c r="X9" s="84">
        <f t="shared" si="7"/>
        <v>3.7504971590909091</v>
      </c>
      <c r="Y9" s="84">
        <v>3.6513761467889907</v>
      </c>
      <c r="Z9" s="84">
        <v>0.75945204207335559</v>
      </c>
      <c r="AA9" s="85">
        <v>545</v>
      </c>
      <c r="AB9" s="86">
        <v>2.5099999999999998</v>
      </c>
      <c r="AC9" s="80" t="s">
        <v>23</v>
      </c>
      <c r="AF9" s="87" t="s">
        <v>24</v>
      </c>
      <c r="AG9" s="88" t="s">
        <v>25</v>
      </c>
    </row>
    <row r="10" spans="1:41" ht="24">
      <c r="A10" s="25" t="s">
        <v>26</v>
      </c>
      <c r="B10" s="26">
        <v>231</v>
      </c>
      <c r="C10" s="27">
        <v>3.81</v>
      </c>
      <c r="D10" s="28">
        <v>0.72</v>
      </c>
      <c r="E10" s="29" t="str">
        <f t="shared" si="0"/>
        <v>มาก</v>
      </c>
      <c r="F10" s="26">
        <v>199</v>
      </c>
      <c r="G10" s="27">
        <v>3.77</v>
      </c>
      <c r="H10" s="28">
        <v>0.8</v>
      </c>
      <c r="I10" s="29" t="str">
        <f t="shared" si="1"/>
        <v>มาก</v>
      </c>
      <c r="J10" s="26">
        <v>161</v>
      </c>
      <c r="K10" s="27">
        <v>3.79</v>
      </c>
      <c r="L10" s="28">
        <v>0.75</v>
      </c>
      <c r="M10" s="29" t="str">
        <f t="shared" si="2"/>
        <v>มาก</v>
      </c>
      <c r="N10" s="26">
        <v>187</v>
      </c>
      <c r="O10" s="27">
        <v>3.84</v>
      </c>
      <c r="P10" s="28">
        <v>0.74</v>
      </c>
      <c r="Q10" s="29" t="str">
        <f t="shared" si="3"/>
        <v>มาก</v>
      </c>
      <c r="R10" s="20">
        <f t="shared" si="8"/>
        <v>231</v>
      </c>
      <c r="S10" s="27">
        <v>3.81</v>
      </c>
      <c r="T10" s="28">
        <v>0.75</v>
      </c>
      <c r="U10" s="29" t="str">
        <f t="shared" si="4"/>
        <v>มาก</v>
      </c>
      <c r="V10" s="24">
        <f t="shared" si="5"/>
        <v>2958.61</v>
      </c>
      <c r="W10" s="24">
        <f t="shared" si="6"/>
        <v>778</v>
      </c>
      <c r="X10" s="84">
        <f t="shared" si="7"/>
        <v>3.8028406169665812</v>
      </c>
      <c r="Y10" s="84">
        <v>3.6181818181818182</v>
      </c>
      <c r="Z10" s="84">
        <v>0.82269143185825166</v>
      </c>
      <c r="AA10" s="85">
        <v>605</v>
      </c>
      <c r="AB10" s="86">
        <v>3.51</v>
      </c>
      <c r="AC10" s="80" t="s">
        <v>25</v>
      </c>
      <c r="AF10" s="87" t="s">
        <v>27</v>
      </c>
      <c r="AG10" s="88" t="s">
        <v>23</v>
      </c>
    </row>
    <row r="11" spans="1:41" ht="24">
      <c r="A11" s="30" t="s">
        <v>28</v>
      </c>
      <c r="B11" s="26">
        <v>217</v>
      </c>
      <c r="C11" s="27">
        <v>3.68</v>
      </c>
      <c r="D11" s="28">
        <v>0.77</v>
      </c>
      <c r="E11" s="29" t="str">
        <f t="shared" si="0"/>
        <v>มาก</v>
      </c>
      <c r="F11" s="26">
        <v>183</v>
      </c>
      <c r="G11" s="27">
        <v>3.56</v>
      </c>
      <c r="H11" s="28">
        <v>0.87</v>
      </c>
      <c r="I11" s="29" t="str">
        <f t="shared" si="1"/>
        <v>มาก</v>
      </c>
      <c r="J11" s="26">
        <v>149</v>
      </c>
      <c r="K11" s="27">
        <v>3.6</v>
      </c>
      <c r="L11" s="28">
        <v>0.84</v>
      </c>
      <c r="M11" s="29" t="str">
        <f t="shared" si="2"/>
        <v>มาก</v>
      </c>
      <c r="N11" s="26">
        <v>171</v>
      </c>
      <c r="O11" s="27">
        <v>3.64</v>
      </c>
      <c r="P11" s="27">
        <v>0.8</v>
      </c>
      <c r="Q11" s="29" t="str">
        <f t="shared" si="3"/>
        <v>มาก</v>
      </c>
      <c r="R11" s="20">
        <f t="shared" si="8"/>
        <v>217</v>
      </c>
      <c r="S11" s="27">
        <v>3.62</v>
      </c>
      <c r="T11" s="28">
        <v>0.81</v>
      </c>
      <c r="U11" s="29" t="str">
        <f t="shared" si="4"/>
        <v>มาก</v>
      </c>
      <c r="V11" s="24">
        <f t="shared" si="5"/>
        <v>2608.88</v>
      </c>
      <c r="W11" s="24">
        <f t="shared" si="6"/>
        <v>720</v>
      </c>
      <c r="X11" s="84">
        <f t="shared" si="7"/>
        <v>3.6234444444444445</v>
      </c>
      <c r="Y11" s="84">
        <v>3.8032520325203252</v>
      </c>
      <c r="Z11" s="84">
        <v>0.79615678641745358</v>
      </c>
      <c r="AA11" s="85">
        <v>615</v>
      </c>
      <c r="AB11" s="86">
        <v>4.51</v>
      </c>
      <c r="AC11" s="80" t="s">
        <v>21</v>
      </c>
      <c r="AF11" s="87" t="s">
        <v>29</v>
      </c>
      <c r="AG11" s="88" t="s">
        <v>19</v>
      </c>
    </row>
    <row r="12" spans="1:41" ht="24">
      <c r="A12" s="70" t="s">
        <v>30</v>
      </c>
      <c r="B12" s="49">
        <v>209</v>
      </c>
      <c r="C12" s="50">
        <v>3.74</v>
      </c>
      <c r="D12" s="51">
        <v>0.67</v>
      </c>
      <c r="E12" s="52" t="str">
        <f t="shared" si="0"/>
        <v>มาก</v>
      </c>
      <c r="F12" s="49">
        <v>178</v>
      </c>
      <c r="G12" s="38">
        <v>3.67</v>
      </c>
      <c r="H12" s="39">
        <v>0.75</v>
      </c>
      <c r="I12" s="40" t="str">
        <f t="shared" si="1"/>
        <v>มาก</v>
      </c>
      <c r="J12" s="37">
        <v>145</v>
      </c>
      <c r="K12" s="38">
        <v>3.66</v>
      </c>
      <c r="L12" s="39">
        <v>0.7</v>
      </c>
      <c r="M12" s="40" t="str">
        <f t="shared" si="2"/>
        <v>มาก</v>
      </c>
      <c r="N12" s="37">
        <v>163</v>
      </c>
      <c r="O12" s="38">
        <v>3.69</v>
      </c>
      <c r="P12" s="39">
        <v>0.74</v>
      </c>
      <c r="Q12" s="52" t="str">
        <f t="shared" si="3"/>
        <v>มาก</v>
      </c>
      <c r="R12" s="37">
        <f t="shared" si="8"/>
        <v>209</v>
      </c>
      <c r="S12" s="50">
        <v>3.69</v>
      </c>
      <c r="T12" s="51">
        <v>0.71</v>
      </c>
      <c r="U12" s="52" t="str">
        <f t="shared" si="4"/>
        <v>มาก</v>
      </c>
      <c r="V12" s="24">
        <f t="shared" si="5"/>
        <v>2567.09</v>
      </c>
      <c r="W12" s="24">
        <f t="shared" si="6"/>
        <v>695</v>
      </c>
      <c r="X12" s="84">
        <f t="shared" si="7"/>
        <v>3.6936546762589928</v>
      </c>
      <c r="Y12" s="84">
        <v>3.6618962432915922</v>
      </c>
      <c r="Z12" s="84">
        <v>0.82858690217033248</v>
      </c>
      <c r="AA12" s="85">
        <v>559</v>
      </c>
      <c r="AF12" s="87" t="s">
        <v>31</v>
      </c>
      <c r="AG12" s="88" t="s">
        <v>15</v>
      </c>
    </row>
    <row r="13" spans="1:41" ht="24.75" thickBot="1">
      <c r="A13" s="31" t="s">
        <v>64</v>
      </c>
      <c r="B13" s="32">
        <v>138</v>
      </c>
      <c r="C13" s="33">
        <v>3.64</v>
      </c>
      <c r="D13" s="34">
        <v>0.8</v>
      </c>
      <c r="E13" s="35" t="str">
        <f t="shared" ref="E13" si="9">+VLOOKUP(C13,aaa,2)</f>
        <v>มาก</v>
      </c>
      <c r="F13" s="32">
        <v>124</v>
      </c>
      <c r="G13" s="33">
        <v>3.62</v>
      </c>
      <c r="H13" s="34">
        <v>0.81</v>
      </c>
      <c r="I13" s="35" t="str">
        <f t="shared" ref="I13" si="10">+VLOOKUP(G13,aaa,2)</f>
        <v>มาก</v>
      </c>
      <c r="J13" s="32">
        <v>112</v>
      </c>
      <c r="K13" s="33">
        <v>3.56</v>
      </c>
      <c r="L13" s="34">
        <v>0.83</v>
      </c>
      <c r="M13" s="35" t="str">
        <f t="shared" ref="M13" si="11">+VLOOKUP(K13,aaa,2)</f>
        <v>มาก</v>
      </c>
      <c r="N13" s="32">
        <v>117</v>
      </c>
      <c r="O13" s="33">
        <v>3.59</v>
      </c>
      <c r="P13" s="34">
        <v>0.79</v>
      </c>
      <c r="Q13" s="35" t="str">
        <f t="shared" ref="Q13" si="12">+VLOOKUP(O13,aaa,2)</f>
        <v>มาก</v>
      </c>
      <c r="R13" s="32">
        <f t="shared" si="8"/>
        <v>138</v>
      </c>
      <c r="S13" s="33">
        <v>3.61</v>
      </c>
      <c r="T13" s="34">
        <v>0.8</v>
      </c>
      <c r="U13" s="35" t="str">
        <f t="shared" ref="U13" si="13">+VLOOKUP(S13,aaa,2)</f>
        <v>มาก</v>
      </c>
      <c r="X13" s="84"/>
      <c r="Y13" s="84"/>
      <c r="Z13" s="84"/>
      <c r="AA13" s="85"/>
      <c r="AF13" s="87"/>
      <c r="AG13" s="88"/>
    </row>
    <row r="14" spans="1:41" ht="23.25">
      <c r="A14" s="36" t="s">
        <v>32</v>
      </c>
      <c r="B14" s="37"/>
      <c r="C14" s="38"/>
      <c r="D14" s="39"/>
      <c r="E14" s="40"/>
      <c r="F14" s="37"/>
      <c r="G14" s="38"/>
      <c r="H14" s="39"/>
      <c r="I14" s="40"/>
      <c r="J14" s="37"/>
      <c r="K14" s="38"/>
      <c r="L14" s="39"/>
      <c r="M14" s="40"/>
      <c r="N14" s="37"/>
      <c r="O14" s="38"/>
      <c r="P14" s="39"/>
      <c r="Q14" s="40"/>
      <c r="R14" s="53"/>
      <c r="S14" s="38"/>
      <c r="T14" s="39"/>
      <c r="U14" s="40"/>
      <c r="V14" s="24">
        <f t="shared" si="5"/>
        <v>0</v>
      </c>
      <c r="W14" s="24">
        <f t="shared" si="6"/>
        <v>0</v>
      </c>
      <c r="X14" s="84" t="e">
        <f t="shared" si="7"/>
        <v>#DIV/0!</v>
      </c>
      <c r="Y14" s="84">
        <v>3.4742268041237114</v>
      </c>
      <c r="Z14" s="84">
        <v>0.91475550895386726</v>
      </c>
      <c r="AA14" s="85">
        <v>873</v>
      </c>
    </row>
    <row r="15" spans="1:41" ht="23.25">
      <c r="A15" s="41" t="s">
        <v>33</v>
      </c>
      <c r="B15" s="20">
        <v>327</v>
      </c>
      <c r="C15" s="21">
        <v>3.55</v>
      </c>
      <c r="D15" s="22">
        <v>0.88</v>
      </c>
      <c r="E15" s="23" t="str">
        <f t="shared" si="0"/>
        <v>มาก</v>
      </c>
      <c r="F15" s="20">
        <v>273</v>
      </c>
      <c r="G15" s="21">
        <v>3.41</v>
      </c>
      <c r="H15" s="22">
        <v>0.93</v>
      </c>
      <c r="I15" s="23" t="str">
        <f t="shared" si="1"/>
        <v>ปานกลาง</v>
      </c>
      <c r="J15" s="20">
        <v>187</v>
      </c>
      <c r="K15" s="21">
        <v>3.48</v>
      </c>
      <c r="L15" s="22">
        <v>0.94</v>
      </c>
      <c r="M15" s="23" t="str">
        <f t="shared" si="2"/>
        <v>ปานกลาง</v>
      </c>
      <c r="N15" s="20">
        <v>250</v>
      </c>
      <c r="O15" s="21">
        <v>3.48</v>
      </c>
      <c r="P15" s="22">
        <v>0.93</v>
      </c>
      <c r="Q15" s="23" t="str">
        <f t="shared" si="3"/>
        <v>ปานกลาง</v>
      </c>
      <c r="R15" s="20">
        <f t="shared" si="8"/>
        <v>327</v>
      </c>
      <c r="S15" s="21">
        <v>3.48</v>
      </c>
      <c r="T15" s="22">
        <v>0.92</v>
      </c>
      <c r="U15" s="23" t="str">
        <f t="shared" si="4"/>
        <v>ปานกลาง</v>
      </c>
      <c r="V15" s="24">
        <f t="shared" si="5"/>
        <v>3612.54</v>
      </c>
      <c r="W15" s="24">
        <f t="shared" si="6"/>
        <v>1037</v>
      </c>
      <c r="X15" s="84">
        <f t="shared" si="7"/>
        <v>3.4836451301832208</v>
      </c>
      <c r="Y15" s="84">
        <v>3.900900900900901</v>
      </c>
      <c r="Z15" s="84">
        <v>0.77100739331107382</v>
      </c>
      <c r="AA15" s="85">
        <v>888</v>
      </c>
    </row>
    <row r="16" spans="1:41" ht="23.25">
      <c r="A16" s="42" t="s">
        <v>34</v>
      </c>
      <c r="B16" s="26">
        <v>306</v>
      </c>
      <c r="C16" s="27">
        <v>3.97</v>
      </c>
      <c r="D16" s="28">
        <v>0.69</v>
      </c>
      <c r="E16" s="29" t="str">
        <f t="shared" si="0"/>
        <v>มาก</v>
      </c>
      <c r="F16" s="26">
        <v>158</v>
      </c>
      <c r="G16" s="27">
        <v>3.88</v>
      </c>
      <c r="H16" s="28">
        <v>0.73</v>
      </c>
      <c r="I16" s="29" t="str">
        <f t="shared" si="1"/>
        <v>มาก</v>
      </c>
      <c r="J16" s="26">
        <v>188</v>
      </c>
      <c r="K16" s="27">
        <v>3.83</v>
      </c>
      <c r="L16" s="28">
        <v>0.68</v>
      </c>
      <c r="M16" s="29" t="str">
        <f t="shared" si="2"/>
        <v>มาก</v>
      </c>
      <c r="N16" s="26">
        <v>241</v>
      </c>
      <c r="O16" s="27">
        <v>3.89</v>
      </c>
      <c r="P16" s="28">
        <v>0.73</v>
      </c>
      <c r="Q16" s="29" t="str">
        <f t="shared" si="3"/>
        <v>มาก</v>
      </c>
      <c r="R16" s="20">
        <f t="shared" si="8"/>
        <v>306</v>
      </c>
      <c r="S16" s="27">
        <v>3.9</v>
      </c>
      <c r="T16" s="28">
        <v>0.71</v>
      </c>
      <c r="U16" s="29" t="str">
        <f t="shared" si="4"/>
        <v>มาก</v>
      </c>
      <c r="V16" s="24">
        <f t="shared" si="5"/>
        <v>3485.3900000000003</v>
      </c>
      <c r="W16" s="24">
        <f t="shared" si="6"/>
        <v>893</v>
      </c>
      <c r="X16" s="84">
        <f t="shared" si="7"/>
        <v>3.9030123180291159</v>
      </c>
      <c r="Y16" s="84">
        <v>3.628834355828221</v>
      </c>
      <c r="Z16" s="84">
        <v>0.83893165375856349</v>
      </c>
      <c r="AA16" s="85">
        <v>652</v>
      </c>
    </row>
    <row r="17" spans="1:30" ht="46.5">
      <c r="A17" s="43" t="s">
        <v>35</v>
      </c>
      <c r="B17" s="44">
        <v>248</v>
      </c>
      <c r="C17" s="45">
        <v>3.68</v>
      </c>
      <c r="D17" s="46">
        <v>0.84</v>
      </c>
      <c r="E17" s="47" t="str">
        <f t="shared" si="0"/>
        <v>มาก</v>
      </c>
      <c r="F17" s="44">
        <v>213</v>
      </c>
      <c r="G17" s="45">
        <v>3.61</v>
      </c>
      <c r="H17" s="46">
        <v>0.87</v>
      </c>
      <c r="I17" s="47" t="str">
        <f t="shared" si="1"/>
        <v>มาก</v>
      </c>
      <c r="J17" s="44">
        <v>168</v>
      </c>
      <c r="K17" s="45">
        <v>3.62</v>
      </c>
      <c r="L17" s="46">
        <v>0.83</v>
      </c>
      <c r="M17" s="47" t="str">
        <f t="shared" si="2"/>
        <v>มาก</v>
      </c>
      <c r="N17" s="44">
        <v>203</v>
      </c>
      <c r="O17" s="45">
        <v>3.6</v>
      </c>
      <c r="P17" s="46">
        <v>0.88</v>
      </c>
      <c r="Q17" s="47" t="str">
        <f t="shared" si="3"/>
        <v>มาก</v>
      </c>
      <c r="R17" s="71">
        <f t="shared" si="8"/>
        <v>248</v>
      </c>
      <c r="S17" s="45">
        <v>3.63</v>
      </c>
      <c r="T17" s="46">
        <v>0.85</v>
      </c>
      <c r="U17" s="47" t="str">
        <f t="shared" si="4"/>
        <v>มาก</v>
      </c>
      <c r="V17" s="24">
        <f t="shared" si="5"/>
        <v>3020.53</v>
      </c>
      <c r="W17" s="24">
        <f t="shared" si="6"/>
        <v>832</v>
      </c>
      <c r="X17" s="84">
        <f t="shared" si="7"/>
        <v>3.6304447115384617</v>
      </c>
      <c r="Y17" s="84">
        <v>3.9300613496932515</v>
      </c>
      <c r="Z17" s="84">
        <v>0.76871689971488666</v>
      </c>
      <c r="AA17" s="85">
        <v>815</v>
      </c>
    </row>
    <row r="18" spans="1:30" ht="23.25">
      <c r="A18" s="42" t="s">
        <v>36</v>
      </c>
      <c r="B18" s="26">
        <v>305</v>
      </c>
      <c r="C18" s="27">
        <v>3.92</v>
      </c>
      <c r="D18" s="28">
        <v>0.81</v>
      </c>
      <c r="E18" s="29" t="str">
        <f t="shared" si="0"/>
        <v>มาก</v>
      </c>
      <c r="F18" s="26">
        <v>254</v>
      </c>
      <c r="G18" s="27">
        <v>3.89</v>
      </c>
      <c r="H18" s="28">
        <v>0.85</v>
      </c>
      <c r="I18" s="29" t="str">
        <f t="shared" si="1"/>
        <v>มาก</v>
      </c>
      <c r="J18" s="26">
        <v>186</v>
      </c>
      <c r="K18" s="27">
        <v>3.79</v>
      </c>
      <c r="L18" s="28">
        <v>0.84</v>
      </c>
      <c r="M18" s="29" t="str">
        <f t="shared" si="2"/>
        <v>มาก</v>
      </c>
      <c r="N18" s="26">
        <v>231</v>
      </c>
      <c r="O18" s="27">
        <v>3.9</v>
      </c>
      <c r="P18" s="28">
        <v>0.79</v>
      </c>
      <c r="Q18" s="29" t="str">
        <f t="shared" si="3"/>
        <v>มาก</v>
      </c>
      <c r="R18" s="20">
        <f t="shared" si="8"/>
        <v>305</v>
      </c>
      <c r="S18" s="27">
        <v>3.88</v>
      </c>
      <c r="T18" s="28">
        <v>0.82</v>
      </c>
      <c r="U18" s="29" t="str">
        <f t="shared" si="4"/>
        <v>มาก</v>
      </c>
      <c r="V18" s="24">
        <f t="shared" si="5"/>
        <v>3789.5</v>
      </c>
      <c r="W18" s="24">
        <f t="shared" si="6"/>
        <v>976</v>
      </c>
      <c r="X18" s="84">
        <f t="shared" si="7"/>
        <v>3.8826844262295084</v>
      </c>
      <c r="Y18" s="84">
        <v>3.5048543689320391</v>
      </c>
      <c r="Z18" s="84">
        <v>0.9447148336310941</v>
      </c>
      <c r="AA18" s="85">
        <v>515</v>
      </c>
    </row>
    <row r="19" spans="1:30" ht="23.25">
      <c r="A19" s="42" t="s">
        <v>37</v>
      </c>
      <c r="B19" s="26">
        <v>209</v>
      </c>
      <c r="C19" s="27">
        <v>3.5</v>
      </c>
      <c r="D19" s="28">
        <v>0.9</v>
      </c>
      <c r="E19" s="29" t="str">
        <f t="shared" si="0"/>
        <v>ปานกลาง</v>
      </c>
      <c r="F19" s="26">
        <v>168</v>
      </c>
      <c r="G19" s="27">
        <v>3.39</v>
      </c>
      <c r="H19" s="28">
        <v>0.95</v>
      </c>
      <c r="I19" s="29" t="str">
        <f t="shared" si="1"/>
        <v>ปานกลาง</v>
      </c>
      <c r="J19" s="26">
        <v>138</v>
      </c>
      <c r="K19" s="27">
        <v>3.52</v>
      </c>
      <c r="L19" s="28">
        <v>0.88</v>
      </c>
      <c r="M19" s="29" t="str">
        <f t="shared" si="2"/>
        <v>มาก</v>
      </c>
      <c r="N19" s="26">
        <v>151</v>
      </c>
      <c r="O19" s="27">
        <v>3.48</v>
      </c>
      <c r="P19" s="28">
        <v>0.91</v>
      </c>
      <c r="Q19" s="29" t="str">
        <f t="shared" si="3"/>
        <v>ปานกลาง</v>
      </c>
      <c r="R19" s="20">
        <f t="shared" si="8"/>
        <v>209</v>
      </c>
      <c r="S19" s="27">
        <v>3.47</v>
      </c>
      <c r="T19" s="28">
        <v>0.91</v>
      </c>
      <c r="U19" s="29" t="str">
        <f t="shared" si="4"/>
        <v>ปานกลาง</v>
      </c>
      <c r="V19" s="24">
        <f t="shared" si="5"/>
        <v>2312.2600000000002</v>
      </c>
      <c r="W19" s="24">
        <f t="shared" si="6"/>
        <v>666</v>
      </c>
      <c r="X19" s="84">
        <f t="shared" si="7"/>
        <v>3.4718618618618624</v>
      </c>
      <c r="Y19" s="84">
        <v>3.7770083102493075</v>
      </c>
      <c r="Z19" s="84">
        <v>0.82025193006762498</v>
      </c>
      <c r="AA19" s="85">
        <v>722</v>
      </c>
    </row>
    <row r="20" spans="1:30" ht="23.25">
      <c r="A20" s="42" t="s">
        <v>38</v>
      </c>
      <c r="B20" s="26">
        <v>264</v>
      </c>
      <c r="C20" s="27">
        <v>3.8</v>
      </c>
      <c r="D20" s="28">
        <v>0.8</v>
      </c>
      <c r="E20" s="29" t="str">
        <f t="shared" si="0"/>
        <v>มาก</v>
      </c>
      <c r="F20" s="26">
        <v>214</v>
      </c>
      <c r="G20" s="27">
        <v>3.71</v>
      </c>
      <c r="H20" s="28">
        <v>0.89</v>
      </c>
      <c r="I20" s="29" t="str">
        <f t="shared" si="1"/>
        <v>มาก</v>
      </c>
      <c r="J20" s="26">
        <v>160</v>
      </c>
      <c r="K20" s="27">
        <v>3.72</v>
      </c>
      <c r="L20" s="28">
        <v>0.84</v>
      </c>
      <c r="M20" s="29" t="str">
        <f t="shared" si="2"/>
        <v>มาก</v>
      </c>
      <c r="N20" s="26">
        <v>202</v>
      </c>
      <c r="O20" s="27">
        <v>3.78</v>
      </c>
      <c r="P20" s="28">
        <v>0.87</v>
      </c>
      <c r="Q20" s="29" t="str">
        <f t="shared" si="3"/>
        <v>มาก</v>
      </c>
      <c r="R20" s="20">
        <f t="shared" si="8"/>
        <v>264</v>
      </c>
      <c r="S20" s="27">
        <v>3.76</v>
      </c>
      <c r="T20" s="28">
        <v>0.85</v>
      </c>
      <c r="U20" s="29" t="str">
        <f t="shared" si="4"/>
        <v>มาก</v>
      </c>
      <c r="V20" s="24">
        <f t="shared" si="5"/>
        <v>3155.9</v>
      </c>
      <c r="W20" s="24">
        <f t="shared" si="6"/>
        <v>840</v>
      </c>
      <c r="X20" s="84">
        <f t="shared" si="7"/>
        <v>3.7570238095238095</v>
      </c>
      <c r="Y20" s="84">
        <v>3.6431159420289854</v>
      </c>
      <c r="Z20" s="84">
        <v>0.81800722907773271</v>
      </c>
      <c r="AA20" s="85">
        <v>552</v>
      </c>
    </row>
    <row r="21" spans="1:30" ht="23.25">
      <c r="A21" s="42" t="s">
        <v>39</v>
      </c>
      <c r="B21" s="26">
        <v>218</v>
      </c>
      <c r="C21" s="27">
        <v>3.77</v>
      </c>
      <c r="D21" s="28">
        <v>0.7</v>
      </c>
      <c r="E21" s="29" t="str">
        <f t="shared" si="0"/>
        <v>มาก</v>
      </c>
      <c r="F21" s="26">
        <v>187</v>
      </c>
      <c r="G21" s="27">
        <v>3.71</v>
      </c>
      <c r="H21" s="28">
        <v>0.78900000000000003</v>
      </c>
      <c r="I21" s="29" t="str">
        <f t="shared" si="1"/>
        <v>มาก</v>
      </c>
      <c r="J21" s="26">
        <v>151</v>
      </c>
      <c r="K21" s="27">
        <v>3.68</v>
      </c>
      <c r="L21" s="28">
        <v>0.73</v>
      </c>
      <c r="M21" s="29" t="str">
        <f t="shared" si="2"/>
        <v>มาก</v>
      </c>
      <c r="N21" s="26">
        <v>166</v>
      </c>
      <c r="O21" s="27">
        <v>3.7</v>
      </c>
      <c r="P21" s="28">
        <v>0.74</v>
      </c>
      <c r="Q21" s="29" t="str">
        <f t="shared" si="3"/>
        <v>มาก</v>
      </c>
      <c r="R21" s="20">
        <f t="shared" si="8"/>
        <v>218</v>
      </c>
      <c r="S21" s="27">
        <v>3.72</v>
      </c>
      <c r="T21" s="28">
        <v>0.74</v>
      </c>
      <c r="U21" s="29" t="str">
        <f t="shared" si="4"/>
        <v>มาก</v>
      </c>
      <c r="V21" s="24">
        <f t="shared" si="5"/>
        <v>2685.51</v>
      </c>
      <c r="W21" s="24">
        <f t="shared" si="6"/>
        <v>722</v>
      </c>
      <c r="X21" s="84">
        <f t="shared" si="7"/>
        <v>3.719542936288089</v>
      </c>
      <c r="Y21" s="84">
        <v>3.7375415282392028</v>
      </c>
      <c r="Z21" s="84">
        <v>0.74829986055111741</v>
      </c>
      <c r="AA21" s="85">
        <v>602</v>
      </c>
    </row>
    <row r="22" spans="1:30" ht="23.25">
      <c r="A22" s="42" t="s">
        <v>40</v>
      </c>
      <c r="B22" s="26">
        <v>220</v>
      </c>
      <c r="C22" s="27">
        <v>3.84</v>
      </c>
      <c r="D22" s="28">
        <v>0.76</v>
      </c>
      <c r="E22" s="29" t="str">
        <f t="shared" si="0"/>
        <v>มาก</v>
      </c>
      <c r="F22" s="26">
        <v>184</v>
      </c>
      <c r="G22" s="27">
        <v>3.79</v>
      </c>
      <c r="H22" s="28">
        <v>0.79</v>
      </c>
      <c r="I22" s="29" t="str">
        <f t="shared" si="1"/>
        <v>มาก</v>
      </c>
      <c r="J22" s="26">
        <v>162</v>
      </c>
      <c r="K22" s="27">
        <v>3.71</v>
      </c>
      <c r="L22" s="28">
        <v>0.79</v>
      </c>
      <c r="M22" s="29" t="str">
        <f t="shared" si="2"/>
        <v>มาก</v>
      </c>
      <c r="N22" s="26">
        <v>173</v>
      </c>
      <c r="O22" s="27">
        <v>3.73</v>
      </c>
      <c r="P22" s="28">
        <v>0.78</v>
      </c>
      <c r="Q22" s="29" t="str">
        <f t="shared" si="3"/>
        <v>มาก</v>
      </c>
      <c r="R22" s="20">
        <f t="shared" si="8"/>
        <v>220</v>
      </c>
      <c r="S22" s="27">
        <v>3.77</v>
      </c>
      <c r="T22" s="28">
        <v>0.78</v>
      </c>
      <c r="U22" s="29" t="str">
        <f t="shared" si="4"/>
        <v>มาก</v>
      </c>
      <c r="V22" s="24">
        <f t="shared" si="5"/>
        <v>2788.47</v>
      </c>
      <c r="W22" s="24">
        <f t="shared" si="6"/>
        <v>739</v>
      </c>
      <c r="X22" s="84">
        <f t="shared" si="7"/>
        <v>3.7733017591339646</v>
      </c>
      <c r="Y22" s="84">
        <v>3.6232114467408585</v>
      </c>
      <c r="Z22" s="84">
        <v>0.75891843179013707</v>
      </c>
      <c r="AA22" s="85">
        <v>629</v>
      </c>
    </row>
    <row r="23" spans="1:30" ht="24" thickBot="1">
      <c r="A23" s="48" t="s">
        <v>41</v>
      </c>
      <c r="B23" s="49">
        <v>245</v>
      </c>
      <c r="C23" s="50">
        <v>3.64</v>
      </c>
      <c r="D23" s="51">
        <v>0.84</v>
      </c>
      <c r="E23" s="52" t="str">
        <f t="shared" si="0"/>
        <v>มาก</v>
      </c>
      <c r="F23" s="49">
        <v>197</v>
      </c>
      <c r="G23" s="50">
        <v>3.5</v>
      </c>
      <c r="H23" s="51">
        <v>0.93</v>
      </c>
      <c r="I23" s="52" t="str">
        <f t="shared" si="1"/>
        <v>ปานกลาง</v>
      </c>
      <c r="J23" s="49">
        <v>162</v>
      </c>
      <c r="K23" s="50">
        <v>3.49</v>
      </c>
      <c r="L23" s="51">
        <v>0.91</v>
      </c>
      <c r="M23" s="52" t="str">
        <f t="shared" si="2"/>
        <v>ปานกลาง</v>
      </c>
      <c r="N23" s="49">
        <v>184</v>
      </c>
      <c r="O23" s="50">
        <v>3.64</v>
      </c>
      <c r="P23" s="51">
        <v>0.82</v>
      </c>
      <c r="Q23" s="52" t="str">
        <f t="shared" si="3"/>
        <v>มาก</v>
      </c>
      <c r="R23" s="32">
        <f t="shared" si="8"/>
        <v>245</v>
      </c>
      <c r="S23" s="50">
        <v>3.57</v>
      </c>
      <c r="T23" s="51">
        <v>0.88</v>
      </c>
      <c r="U23" s="52" t="str">
        <f t="shared" si="4"/>
        <v>มาก</v>
      </c>
      <c r="X23" s="84"/>
      <c r="Y23" s="84"/>
      <c r="Z23" s="84"/>
      <c r="AA23" s="85"/>
    </row>
    <row r="24" spans="1:30" ht="23.25">
      <c r="A24" s="15" t="s">
        <v>42</v>
      </c>
      <c r="B24" s="53"/>
      <c r="C24" s="54"/>
      <c r="D24" s="55"/>
      <c r="E24" s="56"/>
      <c r="F24" s="53"/>
      <c r="G24" s="54"/>
      <c r="H24" s="55"/>
      <c r="I24" s="56"/>
      <c r="J24" s="53"/>
      <c r="K24" s="54"/>
      <c r="L24" s="55"/>
      <c r="M24" s="56"/>
      <c r="N24" s="53"/>
      <c r="O24" s="54"/>
      <c r="P24" s="55"/>
      <c r="Q24" s="56"/>
      <c r="R24" s="37"/>
      <c r="S24" s="54"/>
      <c r="T24" s="55"/>
      <c r="U24" s="56"/>
      <c r="V24" s="24">
        <f t="shared" si="5"/>
        <v>0</v>
      </c>
      <c r="W24" s="24">
        <f t="shared" si="6"/>
        <v>0</v>
      </c>
      <c r="X24" s="84" t="e">
        <f t="shared" si="7"/>
        <v>#DIV/0!</v>
      </c>
      <c r="Y24" s="84">
        <v>3.8247261345852896</v>
      </c>
      <c r="Z24" s="84">
        <v>0.75985616428204261</v>
      </c>
      <c r="AA24" s="85">
        <v>639</v>
      </c>
    </row>
    <row r="25" spans="1:30" ht="23.25">
      <c r="A25" s="41" t="s">
        <v>43</v>
      </c>
      <c r="B25" s="20">
        <v>237</v>
      </c>
      <c r="C25" s="21">
        <v>3.84</v>
      </c>
      <c r="D25" s="22">
        <v>0.76</v>
      </c>
      <c r="E25" s="23" t="str">
        <f t="shared" si="0"/>
        <v>มาก</v>
      </c>
      <c r="F25" s="20">
        <v>203</v>
      </c>
      <c r="G25" s="21">
        <v>3.77</v>
      </c>
      <c r="H25" s="22">
        <v>0.76</v>
      </c>
      <c r="I25" s="23" t="str">
        <f t="shared" si="1"/>
        <v>มาก</v>
      </c>
      <c r="J25" s="20">
        <v>144</v>
      </c>
      <c r="K25" s="21">
        <v>3.73</v>
      </c>
      <c r="L25" s="22">
        <v>0.84</v>
      </c>
      <c r="M25" s="23" t="str">
        <f t="shared" si="2"/>
        <v>มาก</v>
      </c>
      <c r="N25" s="20">
        <v>175</v>
      </c>
      <c r="O25" s="21">
        <v>3.74</v>
      </c>
      <c r="P25" s="22">
        <v>0.8</v>
      </c>
      <c r="Q25" s="23" t="str">
        <f t="shared" si="3"/>
        <v>มาก</v>
      </c>
      <c r="R25" s="20">
        <f t="shared" si="8"/>
        <v>237</v>
      </c>
      <c r="S25" s="21">
        <v>3.78</v>
      </c>
      <c r="T25" s="22">
        <v>0.78</v>
      </c>
      <c r="U25" s="23" t="str">
        <f t="shared" si="4"/>
        <v>มาก</v>
      </c>
      <c r="V25" s="24">
        <f t="shared" si="5"/>
        <v>2867.0099999999998</v>
      </c>
      <c r="W25" s="24">
        <f t="shared" si="6"/>
        <v>759</v>
      </c>
      <c r="X25" s="84">
        <f t="shared" si="7"/>
        <v>3.7773517786561261</v>
      </c>
      <c r="Y25" s="84">
        <v>3.6551724137931036</v>
      </c>
      <c r="Z25" s="84">
        <v>0.8379473157060503</v>
      </c>
      <c r="AA25" s="85">
        <v>812</v>
      </c>
    </row>
    <row r="26" spans="1:30" ht="23.25">
      <c r="A26" s="42" t="s">
        <v>44</v>
      </c>
      <c r="B26" s="26">
        <v>299</v>
      </c>
      <c r="C26" s="27">
        <v>3.75</v>
      </c>
      <c r="D26" s="28">
        <v>0.8</v>
      </c>
      <c r="E26" s="29" t="str">
        <f t="shared" si="0"/>
        <v>มาก</v>
      </c>
      <c r="F26" s="26">
        <v>243</v>
      </c>
      <c r="G26" s="27">
        <v>3.63</v>
      </c>
      <c r="H26" s="28">
        <v>0.86</v>
      </c>
      <c r="I26" s="29" t="str">
        <f t="shared" si="1"/>
        <v>มาก</v>
      </c>
      <c r="J26" s="26">
        <v>171</v>
      </c>
      <c r="K26" s="27">
        <v>3.69</v>
      </c>
      <c r="L26" s="28">
        <v>0.84</v>
      </c>
      <c r="M26" s="29" t="str">
        <f t="shared" si="2"/>
        <v>มาก</v>
      </c>
      <c r="N26" s="26">
        <v>206</v>
      </c>
      <c r="O26" s="27">
        <v>3.61</v>
      </c>
      <c r="P26" s="28">
        <v>0.84</v>
      </c>
      <c r="Q26" s="29" t="str">
        <f t="shared" si="3"/>
        <v>มาก</v>
      </c>
      <c r="R26" s="20">
        <f t="shared" si="8"/>
        <v>299</v>
      </c>
      <c r="S26" s="27">
        <v>3.68</v>
      </c>
      <c r="T26" s="28">
        <v>0.83</v>
      </c>
      <c r="U26" s="29" t="str">
        <f t="shared" si="4"/>
        <v>มาก</v>
      </c>
      <c r="V26" s="24">
        <f>+B26*C26+F26*G26+J26*K26+N26*O26</f>
        <v>3377.99</v>
      </c>
      <c r="W26" s="24">
        <f>SUM(B26,F26,J26,N26)</f>
        <v>919</v>
      </c>
      <c r="X26" s="84">
        <f>+V26/W26</f>
        <v>3.6757236126224155</v>
      </c>
      <c r="Y26" s="84">
        <v>3.5467869222096957</v>
      </c>
      <c r="Z26" s="84">
        <v>0.9297007593579103</v>
      </c>
      <c r="AA26" s="85">
        <v>887</v>
      </c>
      <c r="AB26" s="80">
        <f>+B26*C26+F26*G26+J26*K26+N26*O26</f>
        <v>3377.99</v>
      </c>
      <c r="AC26" s="80">
        <f>SUM(B26,F26,J26,N26)</f>
        <v>919</v>
      </c>
      <c r="AD26" s="89">
        <f>+AB26/AC26</f>
        <v>3.6757236126224155</v>
      </c>
    </row>
    <row r="27" spans="1:30" ht="23.25">
      <c r="A27" s="42" t="s">
        <v>45</v>
      </c>
      <c r="B27" s="26">
        <v>334</v>
      </c>
      <c r="C27" s="27">
        <v>3.64</v>
      </c>
      <c r="D27" s="28">
        <v>0.89</v>
      </c>
      <c r="E27" s="29" t="str">
        <f t="shared" si="0"/>
        <v>มาก</v>
      </c>
      <c r="F27" s="26">
        <v>275</v>
      </c>
      <c r="G27" s="27">
        <v>3.54</v>
      </c>
      <c r="H27" s="28">
        <v>0.92</v>
      </c>
      <c r="I27" s="29" t="str">
        <f t="shared" si="1"/>
        <v>มาก</v>
      </c>
      <c r="J27" s="26">
        <v>196</v>
      </c>
      <c r="K27" s="27">
        <v>3.6</v>
      </c>
      <c r="L27" s="28">
        <v>0.87</v>
      </c>
      <c r="M27" s="29" t="str">
        <f t="shared" si="2"/>
        <v>มาก</v>
      </c>
      <c r="N27" s="26">
        <v>231</v>
      </c>
      <c r="O27" s="27">
        <v>3.54</v>
      </c>
      <c r="P27" s="28">
        <v>0.92</v>
      </c>
      <c r="Q27" s="29" t="str">
        <f t="shared" si="3"/>
        <v>มาก</v>
      </c>
      <c r="R27" s="20">
        <f t="shared" si="8"/>
        <v>334</v>
      </c>
      <c r="S27" s="27">
        <v>3.58</v>
      </c>
      <c r="T27" s="28">
        <v>0.9</v>
      </c>
      <c r="U27" s="29" t="str">
        <f t="shared" si="4"/>
        <v>มาก</v>
      </c>
      <c r="V27" s="24">
        <f t="shared" ref="V27:V43" si="14">+B27*C27+F27*G27+J27*K27+N27*O27</f>
        <v>3712.6000000000004</v>
      </c>
      <c r="W27" s="24">
        <f t="shared" ref="W27:W43" si="15">SUM(B27,F27,J27,N27)</f>
        <v>1036</v>
      </c>
      <c r="X27" s="84">
        <f t="shared" ref="X27:X43" si="16">+V27/W27</f>
        <v>3.583590733590734</v>
      </c>
      <c r="Y27" s="84">
        <v>3.7656594271325159</v>
      </c>
      <c r="Z27" s="84">
        <v>0.80672551890620525</v>
      </c>
      <c r="AA27" s="85">
        <v>1059</v>
      </c>
    </row>
    <row r="28" spans="1:30" ht="23.25">
      <c r="A28" s="42" t="s">
        <v>46</v>
      </c>
      <c r="B28" s="26">
        <v>336</v>
      </c>
      <c r="C28" s="27">
        <v>3.89</v>
      </c>
      <c r="D28" s="28">
        <v>0.76</v>
      </c>
      <c r="E28" s="29" t="str">
        <f t="shared" si="0"/>
        <v>มาก</v>
      </c>
      <c r="F28" s="26">
        <v>276</v>
      </c>
      <c r="G28" s="27">
        <v>3.8</v>
      </c>
      <c r="H28" s="28">
        <v>0.81</v>
      </c>
      <c r="I28" s="29" t="str">
        <f t="shared" si="1"/>
        <v>มาก</v>
      </c>
      <c r="J28" s="26">
        <v>252</v>
      </c>
      <c r="K28" s="27">
        <v>3.85</v>
      </c>
      <c r="L28" s="28">
        <v>0.83</v>
      </c>
      <c r="M28" s="29" t="str">
        <f t="shared" si="2"/>
        <v>มาก</v>
      </c>
      <c r="N28" s="26">
        <v>237</v>
      </c>
      <c r="O28" s="27">
        <v>3.74</v>
      </c>
      <c r="P28" s="28">
        <v>0.84</v>
      </c>
      <c r="Q28" s="29" t="str">
        <f t="shared" si="3"/>
        <v>มาก</v>
      </c>
      <c r="R28" s="20">
        <f t="shared" si="8"/>
        <v>336</v>
      </c>
      <c r="S28" s="27">
        <v>3.83</v>
      </c>
      <c r="T28" s="28">
        <v>0.81</v>
      </c>
      <c r="U28" s="29" t="str">
        <f t="shared" si="4"/>
        <v>มาก</v>
      </c>
      <c r="V28" s="24">
        <f t="shared" si="14"/>
        <v>4212.42</v>
      </c>
      <c r="W28" s="24">
        <f t="shared" si="15"/>
        <v>1101</v>
      </c>
      <c r="X28" s="84">
        <f t="shared" si="16"/>
        <v>3.8259945504087196</v>
      </c>
      <c r="Y28" s="84">
        <v>3.694288913773796</v>
      </c>
      <c r="Z28" s="84">
        <v>0.8454181929196688</v>
      </c>
      <c r="AA28" s="85">
        <v>893</v>
      </c>
    </row>
    <row r="29" spans="1:30" ht="23.25">
      <c r="A29" s="57" t="s">
        <v>47</v>
      </c>
      <c r="B29" s="26">
        <v>327</v>
      </c>
      <c r="C29" s="27">
        <v>3.73</v>
      </c>
      <c r="D29" s="28">
        <v>0.84</v>
      </c>
      <c r="E29" s="29" t="str">
        <f t="shared" si="0"/>
        <v>มาก</v>
      </c>
      <c r="F29" s="26">
        <v>272</v>
      </c>
      <c r="G29" s="27">
        <v>3.6</v>
      </c>
      <c r="H29" s="28">
        <v>0.91</v>
      </c>
      <c r="I29" s="29" t="str">
        <f t="shared" si="1"/>
        <v>มาก</v>
      </c>
      <c r="J29" s="26">
        <v>190</v>
      </c>
      <c r="K29" s="27">
        <v>3.65</v>
      </c>
      <c r="L29" s="28">
        <v>0.93</v>
      </c>
      <c r="M29" s="29" t="str">
        <f t="shared" si="2"/>
        <v>มาก</v>
      </c>
      <c r="N29" s="26">
        <v>224</v>
      </c>
      <c r="O29" s="27">
        <v>3.59</v>
      </c>
      <c r="P29" s="28">
        <v>0.93</v>
      </c>
      <c r="Q29" s="29" t="str">
        <f t="shared" si="3"/>
        <v>มาก</v>
      </c>
      <c r="R29" s="20">
        <f t="shared" si="8"/>
        <v>327</v>
      </c>
      <c r="S29" s="27">
        <v>3.65</v>
      </c>
      <c r="T29" s="28">
        <v>0.9</v>
      </c>
      <c r="U29" s="29" t="str">
        <f t="shared" si="4"/>
        <v>มาก</v>
      </c>
      <c r="V29" s="24">
        <f t="shared" si="14"/>
        <v>3696.5699999999997</v>
      </c>
      <c r="W29" s="24">
        <f t="shared" si="15"/>
        <v>1013</v>
      </c>
      <c r="X29" s="84">
        <f t="shared" si="16"/>
        <v>3.6491312931885487</v>
      </c>
      <c r="Y29" s="84">
        <v>3.7239404352806416</v>
      </c>
      <c r="Z29" s="84">
        <v>0.77108707734706894</v>
      </c>
      <c r="AA29" s="85">
        <v>873</v>
      </c>
    </row>
    <row r="30" spans="1:30" ht="23.25">
      <c r="A30" s="42" t="s">
        <v>48</v>
      </c>
      <c r="B30" s="26">
        <v>311</v>
      </c>
      <c r="C30" s="27">
        <v>3.78</v>
      </c>
      <c r="D30" s="28">
        <v>0.81</v>
      </c>
      <c r="E30" s="29" t="str">
        <f t="shared" si="0"/>
        <v>มาก</v>
      </c>
      <c r="F30" s="26">
        <v>261</v>
      </c>
      <c r="G30" s="27">
        <v>3.66</v>
      </c>
      <c r="H30" s="28">
        <v>0.86</v>
      </c>
      <c r="I30" s="29" t="str">
        <f t="shared" si="1"/>
        <v>มาก</v>
      </c>
      <c r="J30" s="26">
        <v>193</v>
      </c>
      <c r="K30" s="27">
        <v>3.7</v>
      </c>
      <c r="L30" s="28">
        <v>0.85</v>
      </c>
      <c r="M30" s="29" t="str">
        <f t="shared" si="2"/>
        <v>มาก</v>
      </c>
      <c r="N30" s="26">
        <v>216</v>
      </c>
      <c r="O30" s="27">
        <v>3.66</v>
      </c>
      <c r="P30" s="28">
        <v>0.85</v>
      </c>
      <c r="Q30" s="29" t="str">
        <f t="shared" si="3"/>
        <v>มาก</v>
      </c>
      <c r="R30" s="20">
        <f t="shared" si="8"/>
        <v>311</v>
      </c>
      <c r="S30" s="27">
        <v>3.71</v>
      </c>
      <c r="T30" s="28">
        <v>0.84</v>
      </c>
      <c r="U30" s="29" t="str">
        <f t="shared" si="4"/>
        <v>มาก</v>
      </c>
      <c r="V30" s="24">
        <f t="shared" si="14"/>
        <v>3635.5</v>
      </c>
      <c r="W30" s="24">
        <f t="shared" si="15"/>
        <v>981</v>
      </c>
      <c r="X30" s="84">
        <f t="shared" si="16"/>
        <v>3.7059123343527012</v>
      </c>
      <c r="Y30" s="84">
        <v>3.7552447552447554</v>
      </c>
      <c r="Z30" s="84">
        <v>0.75608440698585999</v>
      </c>
      <c r="AA30" s="85">
        <v>715</v>
      </c>
    </row>
    <row r="31" spans="1:30" ht="24" thickBot="1">
      <c r="A31" s="58" t="s">
        <v>49</v>
      </c>
      <c r="B31" s="32">
        <v>254</v>
      </c>
      <c r="C31" s="33">
        <v>3.73</v>
      </c>
      <c r="D31" s="34">
        <v>0.8</v>
      </c>
      <c r="E31" s="35" t="str">
        <f t="shared" si="0"/>
        <v>มาก</v>
      </c>
      <c r="F31" s="32">
        <v>212</v>
      </c>
      <c r="G31" s="33">
        <v>3.66</v>
      </c>
      <c r="H31" s="34">
        <v>0.88</v>
      </c>
      <c r="I31" s="35" t="str">
        <f t="shared" si="1"/>
        <v>มาก</v>
      </c>
      <c r="J31" s="32">
        <v>162</v>
      </c>
      <c r="K31" s="33">
        <v>3.65</v>
      </c>
      <c r="L31" s="34">
        <v>0.89</v>
      </c>
      <c r="M31" s="35" t="str">
        <f t="shared" si="2"/>
        <v>มาก</v>
      </c>
      <c r="N31" s="32">
        <v>192</v>
      </c>
      <c r="O31" s="33">
        <v>3.72</v>
      </c>
      <c r="P31" s="34">
        <v>0.83</v>
      </c>
      <c r="Q31" s="35" t="str">
        <f t="shared" si="3"/>
        <v>มาก</v>
      </c>
      <c r="R31" s="32">
        <f t="shared" si="8"/>
        <v>254</v>
      </c>
      <c r="S31" s="33">
        <v>3.69</v>
      </c>
      <c r="T31" s="34">
        <v>0.84</v>
      </c>
      <c r="U31" s="35" t="str">
        <f t="shared" si="4"/>
        <v>มาก</v>
      </c>
      <c r="V31" s="24">
        <f t="shared" si="14"/>
        <v>3028.88</v>
      </c>
      <c r="W31" s="24">
        <f t="shared" si="15"/>
        <v>820</v>
      </c>
      <c r="X31" s="84">
        <f t="shared" si="16"/>
        <v>3.6937560975609758</v>
      </c>
      <c r="Y31" s="84">
        <v>3.6465390279823269</v>
      </c>
      <c r="Z31" s="84">
        <v>0.83008455225208744</v>
      </c>
      <c r="AA31" s="85">
        <v>679</v>
      </c>
    </row>
    <row r="32" spans="1:30" ht="23.25">
      <c r="A32" s="59" t="s">
        <v>50</v>
      </c>
      <c r="B32" s="20">
        <v>258</v>
      </c>
      <c r="C32" s="21">
        <v>3.76</v>
      </c>
      <c r="D32" s="22">
        <v>0.76</v>
      </c>
      <c r="E32" s="23" t="str">
        <f t="shared" si="0"/>
        <v>มาก</v>
      </c>
      <c r="F32" s="20">
        <v>219</v>
      </c>
      <c r="G32" s="21">
        <v>3.62</v>
      </c>
      <c r="H32" s="22">
        <v>0.81</v>
      </c>
      <c r="I32" s="23" t="str">
        <f t="shared" si="1"/>
        <v>มาก</v>
      </c>
      <c r="J32" s="20">
        <v>172</v>
      </c>
      <c r="K32" s="21">
        <v>3.69</v>
      </c>
      <c r="L32" s="22">
        <v>0.79</v>
      </c>
      <c r="M32" s="23" t="str">
        <f t="shared" si="2"/>
        <v>มาก</v>
      </c>
      <c r="N32" s="20">
        <v>194</v>
      </c>
      <c r="O32" s="21">
        <v>3.63</v>
      </c>
      <c r="P32" s="22">
        <v>0.8</v>
      </c>
      <c r="Q32" s="23" t="str">
        <f t="shared" si="3"/>
        <v>มาก</v>
      </c>
      <c r="R32" s="20">
        <f t="shared" si="8"/>
        <v>258</v>
      </c>
      <c r="S32" s="21">
        <v>3.68</v>
      </c>
      <c r="T32" s="22">
        <v>0.79</v>
      </c>
      <c r="U32" s="23" t="str">
        <f t="shared" si="4"/>
        <v>มาก</v>
      </c>
      <c r="V32" s="24">
        <f t="shared" si="14"/>
        <v>3101.76</v>
      </c>
      <c r="W32" s="24">
        <f t="shared" si="15"/>
        <v>843</v>
      </c>
      <c r="X32" s="84">
        <f t="shared" si="16"/>
        <v>3.6794306049822065</v>
      </c>
      <c r="Y32" s="84">
        <v>3.6260273972602741</v>
      </c>
      <c r="Z32" s="84">
        <v>0.84205760749340841</v>
      </c>
      <c r="AA32" s="85">
        <v>730</v>
      </c>
    </row>
    <row r="33" spans="1:41" ht="23.25">
      <c r="A33" s="42" t="s">
        <v>51</v>
      </c>
      <c r="B33" s="26">
        <v>281</v>
      </c>
      <c r="C33" s="27">
        <v>3.77</v>
      </c>
      <c r="D33" s="28">
        <v>0.75</v>
      </c>
      <c r="E33" s="29" t="str">
        <f t="shared" si="0"/>
        <v>มาก</v>
      </c>
      <c r="F33" s="26">
        <v>223</v>
      </c>
      <c r="G33" s="27">
        <v>3.65</v>
      </c>
      <c r="H33" s="28">
        <v>0.8</v>
      </c>
      <c r="I33" s="29" t="str">
        <f t="shared" si="1"/>
        <v>มาก</v>
      </c>
      <c r="J33" s="26">
        <v>161</v>
      </c>
      <c r="K33" s="27">
        <v>3.67</v>
      </c>
      <c r="L33" s="28">
        <v>0.79</v>
      </c>
      <c r="M33" s="29" t="str">
        <f t="shared" si="2"/>
        <v>มาก</v>
      </c>
      <c r="N33" s="26">
        <v>193</v>
      </c>
      <c r="O33" s="27">
        <v>3.61</v>
      </c>
      <c r="P33" s="28">
        <v>0.82</v>
      </c>
      <c r="Q33" s="29" t="str">
        <f t="shared" si="3"/>
        <v>มาก</v>
      </c>
      <c r="R33" s="20">
        <f t="shared" si="8"/>
        <v>281</v>
      </c>
      <c r="S33" s="27">
        <v>3.68</v>
      </c>
      <c r="T33" s="28">
        <v>0.79</v>
      </c>
      <c r="U33" s="29" t="str">
        <f t="shared" si="4"/>
        <v>มาก</v>
      </c>
      <c r="V33" s="24">
        <f t="shared" si="14"/>
        <v>3160.92</v>
      </c>
      <c r="W33" s="24">
        <f t="shared" si="15"/>
        <v>858</v>
      </c>
      <c r="X33" s="84">
        <f t="shared" si="16"/>
        <v>3.6840559440559439</v>
      </c>
      <c r="Y33" s="84">
        <v>3.5968992248062017</v>
      </c>
      <c r="Z33" s="84">
        <v>0.87705933948067138</v>
      </c>
      <c r="AA33" s="85">
        <v>516</v>
      </c>
    </row>
    <row r="34" spans="1:41" ht="23.25">
      <c r="A34" s="42" t="s">
        <v>52</v>
      </c>
      <c r="B34" s="26">
        <v>172</v>
      </c>
      <c r="C34" s="27">
        <v>3.62</v>
      </c>
      <c r="D34" s="28">
        <v>0.83</v>
      </c>
      <c r="E34" s="29" t="str">
        <f t="shared" si="0"/>
        <v>มาก</v>
      </c>
      <c r="F34" s="26">
        <v>150</v>
      </c>
      <c r="G34" s="27">
        <v>3.6</v>
      </c>
      <c r="H34" s="28">
        <v>0.86</v>
      </c>
      <c r="I34" s="29" t="str">
        <f t="shared" si="1"/>
        <v>มาก</v>
      </c>
      <c r="J34" s="26">
        <v>127</v>
      </c>
      <c r="K34" s="27">
        <v>3.55</v>
      </c>
      <c r="L34" s="28">
        <v>0.88</v>
      </c>
      <c r="M34" s="29" t="str">
        <f t="shared" si="2"/>
        <v>มาก</v>
      </c>
      <c r="N34" s="26">
        <v>138</v>
      </c>
      <c r="O34" s="27">
        <v>3.56</v>
      </c>
      <c r="P34" s="28">
        <v>0.87</v>
      </c>
      <c r="Q34" s="29" t="str">
        <f t="shared" si="3"/>
        <v>มาก</v>
      </c>
      <c r="R34" s="20">
        <f t="shared" si="8"/>
        <v>172</v>
      </c>
      <c r="S34" s="27">
        <v>3.58</v>
      </c>
      <c r="T34" s="28">
        <v>0.86</v>
      </c>
      <c r="U34" s="29" t="str">
        <f t="shared" si="4"/>
        <v>มาก</v>
      </c>
      <c r="V34" s="24">
        <f t="shared" si="14"/>
        <v>2104.77</v>
      </c>
      <c r="W34" s="24">
        <f t="shared" si="15"/>
        <v>587</v>
      </c>
      <c r="X34" s="84">
        <f t="shared" si="16"/>
        <v>3.5856388415672913</v>
      </c>
      <c r="Y34" s="84">
        <v>3.6062500000000002</v>
      </c>
      <c r="Z34" s="84">
        <v>0.88171745196617313</v>
      </c>
      <c r="AA34" s="85">
        <v>640</v>
      </c>
    </row>
    <row r="35" spans="1:41" ht="23.25">
      <c r="A35" s="59" t="s">
        <v>53</v>
      </c>
      <c r="B35" s="20">
        <v>292</v>
      </c>
      <c r="C35" s="21">
        <v>3.74</v>
      </c>
      <c r="D35" s="22">
        <v>0.78</v>
      </c>
      <c r="E35" s="23" t="str">
        <f t="shared" si="0"/>
        <v>มาก</v>
      </c>
      <c r="F35" s="20">
        <v>241</v>
      </c>
      <c r="G35" s="21">
        <v>3.56</v>
      </c>
      <c r="H35" s="22">
        <v>0.87</v>
      </c>
      <c r="I35" s="23" t="str">
        <f t="shared" si="1"/>
        <v>มาก</v>
      </c>
      <c r="J35" s="20">
        <v>168</v>
      </c>
      <c r="K35" s="21">
        <v>3.62</v>
      </c>
      <c r="L35" s="22">
        <v>0.83</v>
      </c>
      <c r="M35" s="23" t="str">
        <f t="shared" si="2"/>
        <v>มาก</v>
      </c>
      <c r="N35" s="20">
        <v>206</v>
      </c>
      <c r="O35" s="21">
        <v>3.64</v>
      </c>
      <c r="P35" s="22">
        <v>0.88</v>
      </c>
      <c r="Q35" s="23" t="str">
        <f t="shared" si="3"/>
        <v>มาก</v>
      </c>
      <c r="R35" s="20">
        <f t="shared" si="8"/>
        <v>292</v>
      </c>
      <c r="S35" s="21">
        <v>3.65</v>
      </c>
      <c r="T35" s="22">
        <v>0.84</v>
      </c>
      <c r="U35" s="23" t="str">
        <f t="shared" si="4"/>
        <v>มาก</v>
      </c>
      <c r="V35" s="24">
        <f t="shared" si="14"/>
        <v>3308.0400000000004</v>
      </c>
      <c r="W35" s="24">
        <f t="shared" si="15"/>
        <v>907</v>
      </c>
      <c r="X35" s="84">
        <f t="shared" si="16"/>
        <v>3.6472326350606399</v>
      </c>
      <c r="Y35" s="84">
        <v>3.524561403508772</v>
      </c>
      <c r="Z35" s="84">
        <v>0.8953660632723851</v>
      </c>
      <c r="AA35" s="85">
        <v>570</v>
      </c>
    </row>
    <row r="36" spans="1:41" ht="23.25">
      <c r="A36" s="60" t="s">
        <v>54</v>
      </c>
      <c r="B36" s="26">
        <v>187</v>
      </c>
      <c r="C36" s="27">
        <v>3.59</v>
      </c>
      <c r="D36" s="28">
        <v>0.8</v>
      </c>
      <c r="E36" s="29" t="str">
        <f t="shared" si="0"/>
        <v>มาก</v>
      </c>
      <c r="F36" s="26">
        <v>154</v>
      </c>
      <c r="G36" s="27">
        <v>3.53</v>
      </c>
      <c r="H36" s="28">
        <v>0.84</v>
      </c>
      <c r="I36" s="29" t="str">
        <f t="shared" si="1"/>
        <v>มาก</v>
      </c>
      <c r="J36" s="26">
        <v>130</v>
      </c>
      <c r="K36" s="27">
        <v>3.55</v>
      </c>
      <c r="L36" s="28">
        <v>0.89</v>
      </c>
      <c r="M36" s="29" t="str">
        <f t="shared" si="2"/>
        <v>มาก</v>
      </c>
      <c r="N36" s="26">
        <v>147</v>
      </c>
      <c r="O36" s="27">
        <v>3.49</v>
      </c>
      <c r="P36" s="28">
        <v>0.89</v>
      </c>
      <c r="Q36" s="29" t="str">
        <f t="shared" si="3"/>
        <v>ปานกลาง</v>
      </c>
      <c r="R36" s="20">
        <f t="shared" si="8"/>
        <v>187</v>
      </c>
      <c r="S36" s="27">
        <v>3.54</v>
      </c>
      <c r="T36" s="28">
        <v>0.85</v>
      </c>
      <c r="U36" s="29" t="str">
        <f t="shared" si="4"/>
        <v>มาก</v>
      </c>
      <c r="V36" s="24">
        <f t="shared" si="14"/>
        <v>2189.48</v>
      </c>
      <c r="W36" s="24">
        <f t="shared" si="15"/>
        <v>618</v>
      </c>
      <c r="X36" s="84">
        <f t="shared" si="16"/>
        <v>3.5428478964401293</v>
      </c>
      <c r="Y36" s="84">
        <v>3.5946462715105163</v>
      </c>
      <c r="Z36" s="84">
        <v>0.88632113390928058</v>
      </c>
      <c r="AA36" s="85">
        <v>523</v>
      </c>
    </row>
    <row r="37" spans="1:41" ht="23.25">
      <c r="A37" s="60" t="s">
        <v>55</v>
      </c>
      <c r="B37" s="26">
        <v>190</v>
      </c>
      <c r="C37" s="27">
        <v>3.72</v>
      </c>
      <c r="D37" s="28">
        <v>0.77</v>
      </c>
      <c r="E37" s="29" t="str">
        <f t="shared" si="0"/>
        <v>มาก</v>
      </c>
      <c r="F37" s="26">
        <v>154</v>
      </c>
      <c r="G37" s="27">
        <v>3.72</v>
      </c>
      <c r="H37" s="28">
        <v>0.8</v>
      </c>
      <c r="I37" s="29" t="str">
        <f t="shared" si="1"/>
        <v>มาก</v>
      </c>
      <c r="J37" s="26">
        <v>120</v>
      </c>
      <c r="K37" s="27">
        <v>3.63</v>
      </c>
      <c r="L37" s="28">
        <v>0.81</v>
      </c>
      <c r="M37" s="29" t="str">
        <f t="shared" si="2"/>
        <v>มาก</v>
      </c>
      <c r="N37" s="26">
        <v>142</v>
      </c>
      <c r="O37" s="27">
        <v>3.68</v>
      </c>
      <c r="P37" s="28">
        <v>0.81</v>
      </c>
      <c r="Q37" s="29" t="str">
        <f t="shared" si="3"/>
        <v>มาก</v>
      </c>
      <c r="R37" s="20">
        <f t="shared" si="8"/>
        <v>190</v>
      </c>
      <c r="S37" s="27">
        <v>3.69</v>
      </c>
      <c r="T37" s="28">
        <v>0.8</v>
      </c>
      <c r="U37" s="29" t="str">
        <f t="shared" si="4"/>
        <v>มาก</v>
      </c>
      <c r="V37" s="24">
        <f t="shared" si="14"/>
        <v>2237.84</v>
      </c>
      <c r="W37" s="24">
        <f t="shared" si="15"/>
        <v>606</v>
      </c>
      <c r="X37" s="84">
        <f t="shared" si="16"/>
        <v>3.6928052805280531</v>
      </c>
      <c r="Y37" s="84">
        <v>3.6129032258064515</v>
      </c>
      <c r="Z37" s="84">
        <v>0.89679642986831487</v>
      </c>
      <c r="AA37" s="85">
        <v>527</v>
      </c>
    </row>
    <row r="38" spans="1:41" ht="23.25">
      <c r="A38" s="60" t="s">
        <v>56</v>
      </c>
      <c r="B38" s="26">
        <v>196</v>
      </c>
      <c r="C38" s="27">
        <v>3.77</v>
      </c>
      <c r="D38" s="28">
        <v>0.75</v>
      </c>
      <c r="E38" s="29" t="str">
        <f t="shared" si="0"/>
        <v>มาก</v>
      </c>
      <c r="F38" s="26">
        <v>165</v>
      </c>
      <c r="G38" s="27">
        <v>3.74</v>
      </c>
      <c r="H38" s="28">
        <v>0.79</v>
      </c>
      <c r="I38" s="29" t="str">
        <f t="shared" si="1"/>
        <v>มาก</v>
      </c>
      <c r="J38" s="26">
        <v>127</v>
      </c>
      <c r="K38" s="27">
        <v>3.68</v>
      </c>
      <c r="L38" s="28">
        <v>0.8</v>
      </c>
      <c r="M38" s="29" t="str">
        <f t="shared" si="2"/>
        <v>มาก</v>
      </c>
      <c r="N38" s="26">
        <v>155</v>
      </c>
      <c r="O38" s="27">
        <v>3.74</v>
      </c>
      <c r="P38" s="28">
        <v>0.81</v>
      </c>
      <c r="Q38" s="29" t="str">
        <f t="shared" si="3"/>
        <v>มาก</v>
      </c>
      <c r="R38" s="20">
        <f t="shared" si="8"/>
        <v>196</v>
      </c>
      <c r="S38" s="27">
        <v>3.74</v>
      </c>
      <c r="T38" s="28">
        <v>0.78</v>
      </c>
      <c r="U38" s="29" t="str">
        <f t="shared" si="4"/>
        <v>มาก</v>
      </c>
      <c r="V38" s="24">
        <f t="shared" si="14"/>
        <v>2403.08</v>
      </c>
      <c r="W38" s="24">
        <f t="shared" si="15"/>
        <v>643</v>
      </c>
      <c r="X38" s="84">
        <f t="shared" si="16"/>
        <v>3.737293934681182</v>
      </c>
      <c r="Y38" s="84">
        <v>3.5021276595744681</v>
      </c>
      <c r="Z38" s="84">
        <v>0.92950898000350468</v>
      </c>
      <c r="AA38" s="85">
        <v>705</v>
      </c>
    </row>
    <row r="39" spans="1:41" ht="46.5">
      <c r="A39" s="61" t="s">
        <v>57</v>
      </c>
      <c r="B39" s="44">
        <v>295</v>
      </c>
      <c r="C39" s="45">
        <v>3.52</v>
      </c>
      <c r="D39" s="46">
        <v>0.9</v>
      </c>
      <c r="E39" s="47" t="str">
        <f t="shared" si="0"/>
        <v>มาก</v>
      </c>
      <c r="F39" s="44">
        <v>232</v>
      </c>
      <c r="G39" s="45">
        <v>3.42</v>
      </c>
      <c r="H39" s="46">
        <v>0.96</v>
      </c>
      <c r="I39" s="47" t="str">
        <f t="shared" si="1"/>
        <v>ปานกลาง</v>
      </c>
      <c r="J39" s="44">
        <v>166</v>
      </c>
      <c r="K39" s="45">
        <v>3.47</v>
      </c>
      <c r="L39" s="46">
        <v>0.89</v>
      </c>
      <c r="M39" s="47" t="str">
        <f t="shared" si="2"/>
        <v>ปานกลาง</v>
      </c>
      <c r="N39" s="44">
        <v>214</v>
      </c>
      <c r="O39" s="45">
        <v>3.5</v>
      </c>
      <c r="P39" s="46">
        <v>0.84</v>
      </c>
      <c r="Q39" s="47" t="str">
        <f t="shared" si="3"/>
        <v>ปานกลาง</v>
      </c>
      <c r="R39" s="71">
        <f t="shared" si="8"/>
        <v>295</v>
      </c>
      <c r="S39" s="45">
        <v>3.48</v>
      </c>
      <c r="T39" s="46">
        <v>0.93</v>
      </c>
      <c r="U39" s="47" t="str">
        <f t="shared" si="4"/>
        <v>ปานกลาง</v>
      </c>
      <c r="V39" s="24">
        <f>+B39*C39+F39*G39+J39*K39+N39*O39</f>
        <v>3156.86</v>
      </c>
      <c r="W39" s="24">
        <f>SUM(B39,F39,J39,N39)</f>
        <v>907</v>
      </c>
      <c r="X39" s="84">
        <f>+V39/W39</f>
        <v>3.4805512679162076</v>
      </c>
      <c r="Y39" s="84">
        <v>3.7619738751814222</v>
      </c>
      <c r="Z39" s="84">
        <v>0.82384848771594565</v>
      </c>
      <c r="AA39" s="85">
        <v>689</v>
      </c>
    </row>
    <row r="40" spans="1:41" ht="24" thickBot="1">
      <c r="A40" s="60" t="s">
        <v>58</v>
      </c>
      <c r="B40" s="32">
        <v>216</v>
      </c>
      <c r="C40" s="33">
        <v>3.87</v>
      </c>
      <c r="D40" s="34">
        <v>0.78</v>
      </c>
      <c r="E40" s="35" t="str">
        <f>+VLOOKUP(C40,aaa,2)</f>
        <v>มาก</v>
      </c>
      <c r="F40" s="32">
        <v>173</v>
      </c>
      <c r="G40" s="33">
        <v>3.75</v>
      </c>
      <c r="H40" s="34">
        <v>0.83</v>
      </c>
      <c r="I40" s="35" t="str">
        <f>+VLOOKUP(G40,aaa,2)</f>
        <v>มาก</v>
      </c>
      <c r="J40" s="32">
        <v>134</v>
      </c>
      <c r="K40" s="33">
        <v>3.72</v>
      </c>
      <c r="L40" s="34">
        <v>0.8</v>
      </c>
      <c r="M40" s="35" t="str">
        <f>+VLOOKUP(K40,aaa,2)</f>
        <v>มาก</v>
      </c>
      <c r="N40" s="32">
        <v>149</v>
      </c>
      <c r="O40" s="33">
        <v>3.68</v>
      </c>
      <c r="P40" s="34">
        <v>0.85</v>
      </c>
      <c r="Q40" s="35" t="str">
        <f>+VLOOKUP(O40,aaa,2)</f>
        <v>มาก</v>
      </c>
      <c r="R40" s="32">
        <f t="shared" si="8"/>
        <v>216</v>
      </c>
      <c r="S40" s="33">
        <v>3.77</v>
      </c>
      <c r="T40" s="34">
        <v>0.81</v>
      </c>
      <c r="U40" s="35" t="str">
        <f>+VLOOKUP(S40,aaa,2)</f>
        <v>มาก</v>
      </c>
      <c r="X40" s="84"/>
      <c r="Y40" s="84"/>
      <c r="Z40" s="84"/>
      <c r="AA40" s="85"/>
    </row>
    <row r="41" spans="1:41" ht="23.25">
      <c r="A41" s="15" t="s">
        <v>59</v>
      </c>
      <c r="B41" s="49"/>
      <c r="C41" s="50"/>
      <c r="D41" s="51"/>
      <c r="E41" s="52"/>
      <c r="F41" s="49"/>
      <c r="G41" s="50"/>
      <c r="H41" s="51"/>
      <c r="I41" s="52"/>
      <c r="J41" s="49"/>
      <c r="K41" s="50"/>
      <c r="L41" s="51"/>
      <c r="M41" s="52"/>
      <c r="N41" s="49"/>
      <c r="O41" s="50"/>
      <c r="P41" s="51"/>
      <c r="Q41" s="52"/>
      <c r="R41" s="20"/>
      <c r="S41" s="50"/>
      <c r="T41" s="51"/>
      <c r="U41" s="52"/>
      <c r="V41" s="24">
        <f>+B41*C41+F41*G41+J41*K41+N41*O41</f>
        <v>0</v>
      </c>
      <c r="W41" s="24">
        <f>SUM(B41,F41,J41,N41)</f>
        <v>0</v>
      </c>
      <c r="X41" s="84" t="e">
        <f>+V41/W41</f>
        <v>#DIV/0!</v>
      </c>
      <c r="Y41" s="84">
        <v>3.4642857142857144</v>
      </c>
      <c r="Z41" s="84">
        <v>0.90465171200526884</v>
      </c>
      <c r="AA41" s="85">
        <v>672</v>
      </c>
    </row>
    <row r="42" spans="1:41" ht="23.25">
      <c r="A42" s="60" t="s">
        <v>60</v>
      </c>
      <c r="B42" s="26">
        <v>251</v>
      </c>
      <c r="C42" s="27">
        <v>3.56</v>
      </c>
      <c r="D42" s="28">
        <v>0.84</v>
      </c>
      <c r="E42" s="29" t="str">
        <f>+VLOOKUP(C42,aaa,2)</f>
        <v>มาก</v>
      </c>
      <c r="F42" s="26">
        <v>204</v>
      </c>
      <c r="G42" s="27">
        <v>3.43</v>
      </c>
      <c r="H42" s="28">
        <v>0.86</v>
      </c>
      <c r="I42" s="29" t="str">
        <f>+VLOOKUP(G42,aaa,2)</f>
        <v>ปานกลาง</v>
      </c>
      <c r="J42" s="26">
        <v>167</v>
      </c>
      <c r="K42" s="27">
        <v>3.51</v>
      </c>
      <c r="L42" s="28">
        <v>0.88</v>
      </c>
      <c r="M42" s="29" t="str">
        <f>+VLOOKUP(K42,aaa,2)</f>
        <v>มาก</v>
      </c>
      <c r="N42" s="26">
        <v>186</v>
      </c>
      <c r="O42" s="27">
        <v>3.44</v>
      </c>
      <c r="P42" s="28">
        <v>0.88</v>
      </c>
      <c r="Q42" s="29" t="str">
        <f>+VLOOKUP(O42,aaa,2)</f>
        <v>ปานกลาง</v>
      </c>
      <c r="R42" s="20">
        <f t="shared" si="8"/>
        <v>251</v>
      </c>
      <c r="S42" s="27">
        <v>3.49</v>
      </c>
      <c r="T42" s="28">
        <v>0.86</v>
      </c>
      <c r="U42" s="29" t="str">
        <f>+VLOOKUP(S42,aaa,2)</f>
        <v>ปานกลาง</v>
      </c>
      <c r="V42" s="24">
        <f>+B42*C42+F42*G42+J42*K42+N42*O42</f>
        <v>2819.2900000000004</v>
      </c>
      <c r="W42" s="24">
        <f>SUM(B42,F42,J42,N42)</f>
        <v>808</v>
      </c>
      <c r="X42" s="84">
        <f>+V42/W42</f>
        <v>3.4892202970297035</v>
      </c>
      <c r="Y42" s="84">
        <v>3.484181568088033</v>
      </c>
      <c r="Z42" s="84">
        <v>0.90115329231147978</v>
      </c>
      <c r="AA42" s="85">
        <v>727</v>
      </c>
    </row>
    <row r="43" spans="1:41" ht="23.25">
      <c r="A43" s="42" t="s">
        <v>61</v>
      </c>
      <c r="B43" s="26">
        <v>277</v>
      </c>
      <c r="C43" s="27">
        <v>3.61</v>
      </c>
      <c r="D43" s="28">
        <v>0.79</v>
      </c>
      <c r="E43" s="29" t="str">
        <f>+VLOOKUP(C43,aaa,2)</f>
        <v>มาก</v>
      </c>
      <c r="F43" s="26">
        <v>217</v>
      </c>
      <c r="G43" s="27">
        <v>3.49</v>
      </c>
      <c r="H43" s="28">
        <v>0.83</v>
      </c>
      <c r="I43" s="29" t="str">
        <f>+VLOOKUP(G43,aaa,2)</f>
        <v>ปานกลาง</v>
      </c>
      <c r="J43" s="26">
        <v>177</v>
      </c>
      <c r="K43" s="27">
        <v>3.48</v>
      </c>
      <c r="L43" s="28">
        <v>0.83</v>
      </c>
      <c r="M43" s="29" t="str">
        <f>+VLOOKUP(K43,aaa,2)</f>
        <v>ปานกลาง</v>
      </c>
      <c r="N43" s="26">
        <v>191</v>
      </c>
      <c r="O43" s="27">
        <v>3.42</v>
      </c>
      <c r="P43" s="28">
        <v>0.91</v>
      </c>
      <c r="Q43" s="29" t="str">
        <f>+VLOOKUP(O43,aaa,2)</f>
        <v>ปานกลาง</v>
      </c>
      <c r="R43" s="20">
        <f t="shared" si="8"/>
        <v>277</v>
      </c>
      <c r="S43" s="27">
        <v>3.51</v>
      </c>
      <c r="T43" s="28">
        <v>0.84</v>
      </c>
      <c r="U43" s="29" t="str">
        <f>+VLOOKUP(S43,aaa,2)</f>
        <v>มาก</v>
      </c>
      <c r="V43" s="24">
        <f t="shared" si="14"/>
        <v>3026.4800000000005</v>
      </c>
      <c r="W43" s="24">
        <f t="shared" si="15"/>
        <v>862</v>
      </c>
      <c r="X43" s="84">
        <f t="shared" si="16"/>
        <v>3.5109976798143858</v>
      </c>
      <c r="Y43" s="84">
        <v>3.6079545454545454</v>
      </c>
      <c r="Z43" s="84">
        <v>0.94546659071302686</v>
      </c>
      <c r="AA43" s="85">
        <v>880</v>
      </c>
    </row>
    <row r="44" spans="1:41" ht="24" thickBot="1">
      <c r="A44" s="62" t="s">
        <v>65</v>
      </c>
      <c r="B44" s="63">
        <v>324</v>
      </c>
      <c r="C44" s="64">
        <v>3.68</v>
      </c>
      <c r="D44" s="65">
        <v>0.89</v>
      </c>
      <c r="E44" s="66" t="str">
        <f t="shared" si="0"/>
        <v>มาก</v>
      </c>
      <c r="F44" s="63">
        <v>274</v>
      </c>
      <c r="G44" s="64">
        <v>3.51</v>
      </c>
      <c r="H44" s="65">
        <v>0.98</v>
      </c>
      <c r="I44" s="66" t="str">
        <f t="shared" si="1"/>
        <v>มาก</v>
      </c>
      <c r="J44" s="63">
        <v>240</v>
      </c>
      <c r="K44" s="64">
        <v>3.41</v>
      </c>
      <c r="L44" s="65">
        <v>0.99</v>
      </c>
      <c r="M44" s="66" t="str">
        <f t="shared" si="2"/>
        <v>ปานกลาง</v>
      </c>
      <c r="N44" s="63">
        <v>232</v>
      </c>
      <c r="O44" s="64">
        <v>3.59</v>
      </c>
      <c r="P44" s="65">
        <v>0.92</v>
      </c>
      <c r="Q44" s="66" t="str">
        <f t="shared" si="3"/>
        <v>มาก</v>
      </c>
      <c r="R44" s="32">
        <f t="shared" si="8"/>
        <v>324</v>
      </c>
      <c r="S44" s="64">
        <v>3.56</v>
      </c>
      <c r="T44" s="65">
        <v>0.95</v>
      </c>
      <c r="U44" s="66" t="str">
        <f t="shared" si="4"/>
        <v>มาก</v>
      </c>
      <c r="X44" s="84"/>
      <c r="Y44" s="84"/>
      <c r="Z44" s="84"/>
      <c r="AA44" s="85"/>
    </row>
    <row r="45" spans="1:41" s="8" customFormat="1" ht="23.25">
      <c r="A45" s="67" t="s">
        <v>62</v>
      </c>
      <c r="B45" s="68"/>
      <c r="C45" s="68"/>
      <c r="D45" s="68"/>
      <c r="F45" s="68"/>
      <c r="G45" s="68"/>
      <c r="H45" s="68"/>
      <c r="J45" s="68"/>
      <c r="K45" s="68"/>
      <c r="L45" s="68"/>
      <c r="N45" s="68"/>
      <c r="O45" s="68"/>
      <c r="P45" s="68"/>
      <c r="R45" s="68"/>
      <c r="S45" s="68"/>
      <c r="T45" s="68"/>
      <c r="V45" s="68"/>
      <c r="W45" s="68"/>
      <c r="X45" s="90"/>
      <c r="Y45" s="90">
        <v>3.6106870229007635</v>
      </c>
      <c r="Z45" s="90">
        <v>0.85550272295542462</v>
      </c>
      <c r="AA45" s="91">
        <v>131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</row>
    <row r="46" spans="1:41" s="8" customFormat="1" ht="23.25">
      <c r="A46" s="8" t="s">
        <v>63</v>
      </c>
      <c r="B46" s="68"/>
      <c r="C46" s="68"/>
      <c r="D46" s="68"/>
      <c r="F46" s="68"/>
      <c r="G46" s="68"/>
      <c r="H46" s="68"/>
      <c r="J46" s="68"/>
      <c r="K46" s="68"/>
      <c r="L46" s="68"/>
      <c r="N46" s="68"/>
      <c r="O46" s="68"/>
      <c r="P46" s="68"/>
      <c r="R46" s="68"/>
      <c r="T46" s="68"/>
      <c r="U46" s="69" t="s">
        <v>66</v>
      </c>
      <c r="V46" s="68"/>
      <c r="W46" s="68"/>
      <c r="X46" s="90"/>
      <c r="Y46" s="90"/>
      <c r="Z46" s="90"/>
      <c r="AA46" s="91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</row>
  </sheetData>
  <mergeCells count="8">
    <mergeCell ref="Y5:Z5"/>
    <mergeCell ref="A3:A5"/>
    <mergeCell ref="B3:Q3"/>
    <mergeCell ref="R3:U4"/>
    <mergeCell ref="B4:E4"/>
    <mergeCell ref="F4:I4"/>
    <mergeCell ref="J4:M4"/>
    <mergeCell ref="N4:Q4"/>
  </mergeCells>
  <printOptions horizontalCentered="1"/>
  <pageMargins left="0.55118110236220474" right="0.27559055118110237" top="0.62992125984251968" bottom="0.27559055118110237" header="0.43307086614173229" footer="0.15748031496062992"/>
  <pageSetup paperSize="9" scale="70" orientation="landscape" r:id="rId1"/>
  <headerFooter>
    <oddHeader>&amp;R&amp;"TH SarabunPSK,Regular"&amp;16ฝ่ายบริหาร A-5.4-2</oddHeader>
    <oddFooter>&amp;L&amp;"TH SarabunPSK,Regular"&amp;8&amp;F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ตาราง A-5.4-2</vt:lpstr>
      <vt:lpstr>'ตาราง A-5.4-2'!aaa</vt:lpstr>
      <vt:lpstr>'ตาราง A-5.4-2'!Print_Area</vt:lpstr>
      <vt:lpstr>'ตาราง A-5.4-2'!Print_Titles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2015-07-06T07:59:05Z</cp:lastPrinted>
  <dcterms:created xsi:type="dcterms:W3CDTF">2015-05-16T04:47:13Z</dcterms:created>
  <dcterms:modified xsi:type="dcterms:W3CDTF">2015-08-14T09:49:33Z</dcterms:modified>
</cp:coreProperties>
</file>